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Architektonicko-stav..." sheetId="2" r:id="rId2"/>
    <sheet name="02 - Elektroinstalace" sheetId="3" r:id="rId3"/>
    <sheet name="VRN - Vedlejší rozpočtové..." sheetId="4" r:id="rId4"/>
    <sheet name="Seznam figur" sheetId="5" r:id="rId5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Architektonicko-stav...'!$C$145:$K$776</definedName>
    <definedName name="_xlnm.Print_Area" localSheetId="1">'01 - Architektonicko-stav...'!$C$82:$J$127,'01 - Architektonicko-stav...'!$C$133:$K$776</definedName>
    <definedName name="_xlnm.Print_Titles" localSheetId="1">'01 - Architektonicko-stav...'!$145:$145</definedName>
    <definedName name="_xlnm._FilterDatabase" localSheetId="2" hidden="1">'02 - Elektroinstalace'!$C$118:$K$203</definedName>
    <definedName name="_xlnm.Print_Area" localSheetId="2">'02 - Elektroinstalace'!$C$82:$J$100,'02 - Elektroinstalace'!$C$106:$K$203</definedName>
    <definedName name="_xlnm.Print_Titles" localSheetId="2">'02 - Elektroinstalace'!$118:$118</definedName>
    <definedName name="_xlnm._FilterDatabase" localSheetId="3" hidden="1">'VRN - Vedlejší rozpočtové...'!$C$121:$K$155</definedName>
    <definedName name="_xlnm.Print_Area" localSheetId="3">'VRN - Vedlejší rozpočtové...'!$C$82:$J$103,'VRN - Vedlejší rozpočtové...'!$C$109:$K$155</definedName>
    <definedName name="_xlnm.Print_Titles" localSheetId="3">'VRN - Vedlejší rozpočtové...'!$121:$121</definedName>
    <definedName name="_xlnm.Print_Area" localSheetId="4">'Seznam figur'!$C$4:$G$184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97"/>
  <c i="4" r="J35"/>
  <c i="1" r="AX97"/>
  <c i="4"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T148"/>
  <c r="R149"/>
  <c r="R148"/>
  <c r="P149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119"/>
  <c r="J23"/>
  <c r="J18"/>
  <c r="E18"/>
  <c r="F119"/>
  <c r="J17"/>
  <c r="J12"/>
  <c r="J89"/>
  <c r="E7"/>
  <c r="E85"/>
  <c i="3" r="J37"/>
  <c r="J36"/>
  <c i="1" r="AY96"/>
  <c i="3" r="J35"/>
  <c i="1" r="AX96"/>
  <c i="3"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116"/>
  <c r="J23"/>
  <c r="J18"/>
  <c r="E18"/>
  <c r="F116"/>
  <c r="J17"/>
  <c r="J12"/>
  <c r="J113"/>
  <c r="E7"/>
  <c r="E85"/>
  <c i="2" r="J37"/>
  <c r="J36"/>
  <c i="1" r="AY95"/>
  <c i="2" r="J35"/>
  <c i="1" r="AX95"/>
  <c i="2" r="BI775"/>
  <c r="BH775"/>
  <c r="BG775"/>
  <c r="BF775"/>
  <c r="T775"/>
  <c r="R775"/>
  <c r="P775"/>
  <c r="BI774"/>
  <c r="BH774"/>
  <c r="BG774"/>
  <c r="BF774"/>
  <c r="T774"/>
  <c r="R774"/>
  <c r="P774"/>
  <c r="BI770"/>
  <c r="BH770"/>
  <c r="BG770"/>
  <c r="BF770"/>
  <c r="T770"/>
  <c r="R770"/>
  <c r="P770"/>
  <c r="BI769"/>
  <c r="BH769"/>
  <c r="BG769"/>
  <c r="BF769"/>
  <c r="T769"/>
  <c r="R769"/>
  <c r="P769"/>
  <c r="BI763"/>
  <c r="BH763"/>
  <c r="BG763"/>
  <c r="BF763"/>
  <c r="T763"/>
  <c r="R763"/>
  <c r="P763"/>
  <c r="BI761"/>
  <c r="BH761"/>
  <c r="BG761"/>
  <c r="BF761"/>
  <c r="T761"/>
  <c r="R761"/>
  <c r="P761"/>
  <c r="BI759"/>
  <c r="BH759"/>
  <c r="BG759"/>
  <c r="BF759"/>
  <c r="T759"/>
  <c r="R759"/>
  <c r="P759"/>
  <c r="BI757"/>
  <c r="BH757"/>
  <c r="BG757"/>
  <c r="BF757"/>
  <c r="T757"/>
  <c r="R757"/>
  <c r="P757"/>
  <c r="BI755"/>
  <c r="BH755"/>
  <c r="BG755"/>
  <c r="BF755"/>
  <c r="T755"/>
  <c r="R755"/>
  <c r="P755"/>
  <c r="BI742"/>
  <c r="BH742"/>
  <c r="BG742"/>
  <c r="BF742"/>
  <c r="T742"/>
  <c r="R742"/>
  <c r="P742"/>
  <c r="BI730"/>
  <c r="BH730"/>
  <c r="BG730"/>
  <c r="BF730"/>
  <c r="T730"/>
  <c r="R730"/>
  <c r="P730"/>
  <c r="BI726"/>
  <c r="BH726"/>
  <c r="BG726"/>
  <c r="BF726"/>
  <c r="T726"/>
  <c r="R726"/>
  <c r="P726"/>
  <c r="BI725"/>
  <c r="BH725"/>
  <c r="BG725"/>
  <c r="BF725"/>
  <c r="T725"/>
  <c r="R725"/>
  <c r="P725"/>
  <c r="BI724"/>
  <c r="BH724"/>
  <c r="BG724"/>
  <c r="BF724"/>
  <c r="T724"/>
  <c r="R724"/>
  <c r="P724"/>
  <c r="BI723"/>
  <c r="BH723"/>
  <c r="BG723"/>
  <c r="BF723"/>
  <c r="T723"/>
  <c r="R723"/>
  <c r="P723"/>
  <c r="BI722"/>
  <c r="BH722"/>
  <c r="BG722"/>
  <c r="BF722"/>
  <c r="T722"/>
  <c r="R722"/>
  <c r="P722"/>
  <c r="BI715"/>
  <c r="BH715"/>
  <c r="BG715"/>
  <c r="BF715"/>
  <c r="T715"/>
  <c r="R715"/>
  <c r="P715"/>
  <c r="BI713"/>
  <c r="BH713"/>
  <c r="BG713"/>
  <c r="BF713"/>
  <c r="T713"/>
  <c r="R713"/>
  <c r="P713"/>
  <c r="BI711"/>
  <c r="BH711"/>
  <c r="BG711"/>
  <c r="BF711"/>
  <c r="T711"/>
  <c r="R711"/>
  <c r="P711"/>
  <c r="BI707"/>
  <c r="BH707"/>
  <c r="BG707"/>
  <c r="BF707"/>
  <c r="T707"/>
  <c r="R707"/>
  <c r="P707"/>
  <c r="BI705"/>
  <c r="BH705"/>
  <c r="BG705"/>
  <c r="BF705"/>
  <c r="T705"/>
  <c r="R705"/>
  <c r="P705"/>
  <c r="BI703"/>
  <c r="BH703"/>
  <c r="BG703"/>
  <c r="BF703"/>
  <c r="T703"/>
  <c r="R703"/>
  <c r="P703"/>
  <c r="BI701"/>
  <c r="BH701"/>
  <c r="BG701"/>
  <c r="BF701"/>
  <c r="T701"/>
  <c r="R701"/>
  <c r="P701"/>
  <c r="BI699"/>
  <c r="BH699"/>
  <c r="BG699"/>
  <c r="BF699"/>
  <c r="T699"/>
  <c r="R699"/>
  <c r="P699"/>
  <c r="BI697"/>
  <c r="BH697"/>
  <c r="BG697"/>
  <c r="BF697"/>
  <c r="T697"/>
  <c r="R697"/>
  <c r="P697"/>
  <c r="BI695"/>
  <c r="BH695"/>
  <c r="BG695"/>
  <c r="BF695"/>
  <c r="T695"/>
  <c r="R695"/>
  <c r="P695"/>
  <c r="BI693"/>
  <c r="BH693"/>
  <c r="BG693"/>
  <c r="BF693"/>
  <c r="T693"/>
  <c r="R693"/>
  <c r="P693"/>
  <c r="BI691"/>
  <c r="BH691"/>
  <c r="BG691"/>
  <c r="BF691"/>
  <c r="T691"/>
  <c r="R691"/>
  <c r="P691"/>
  <c r="BI689"/>
  <c r="BH689"/>
  <c r="BG689"/>
  <c r="BF689"/>
  <c r="T689"/>
  <c r="R689"/>
  <c r="P689"/>
  <c r="BI687"/>
  <c r="BH687"/>
  <c r="BG687"/>
  <c r="BF687"/>
  <c r="T687"/>
  <c r="R687"/>
  <c r="P687"/>
  <c r="BI685"/>
  <c r="BH685"/>
  <c r="BG685"/>
  <c r="BF685"/>
  <c r="T685"/>
  <c r="R685"/>
  <c r="P685"/>
  <c r="BI683"/>
  <c r="BH683"/>
  <c r="BG683"/>
  <c r="BF683"/>
  <c r="T683"/>
  <c r="R683"/>
  <c r="P683"/>
  <c r="BI681"/>
  <c r="BH681"/>
  <c r="BG681"/>
  <c r="BF681"/>
  <c r="T681"/>
  <c r="R681"/>
  <c r="P681"/>
  <c r="BI679"/>
  <c r="BH679"/>
  <c r="BG679"/>
  <c r="BF679"/>
  <c r="T679"/>
  <c r="R679"/>
  <c r="P679"/>
  <c r="BI677"/>
  <c r="BH677"/>
  <c r="BG677"/>
  <c r="BF677"/>
  <c r="T677"/>
  <c r="R677"/>
  <c r="P677"/>
  <c r="BI675"/>
  <c r="BH675"/>
  <c r="BG675"/>
  <c r="BF675"/>
  <c r="T675"/>
  <c r="R675"/>
  <c r="P675"/>
  <c r="BI673"/>
  <c r="BH673"/>
  <c r="BG673"/>
  <c r="BF673"/>
  <c r="T673"/>
  <c r="R673"/>
  <c r="P673"/>
  <c r="BI668"/>
  <c r="BH668"/>
  <c r="BG668"/>
  <c r="BF668"/>
  <c r="T668"/>
  <c r="R668"/>
  <c r="P668"/>
  <c r="BI663"/>
  <c r="BH663"/>
  <c r="BG663"/>
  <c r="BF663"/>
  <c r="T663"/>
  <c r="R663"/>
  <c r="P663"/>
  <c r="BI661"/>
  <c r="BH661"/>
  <c r="BG661"/>
  <c r="BF661"/>
  <c r="T661"/>
  <c r="R661"/>
  <c r="P661"/>
  <c r="BI659"/>
  <c r="BH659"/>
  <c r="BG659"/>
  <c r="BF659"/>
  <c r="T659"/>
  <c r="R659"/>
  <c r="P659"/>
  <c r="BI653"/>
  <c r="BH653"/>
  <c r="BG653"/>
  <c r="BF653"/>
  <c r="T653"/>
  <c r="R653"/>
  <c r="P653"/>
  <c r="BI651"/>
  <c r="BH651"/>
  <c r="BG651"/>
  <c r="BF651"/>
  <c r="T651"/>
  <c r="R651"/>
  <c r="P651"/>
  <c r="BI649"/>
  <c r="BH649"/>
  <c r="BG649"/>
  <c r="BF649"/>
  <c r="T649"/>
  <c r="R649"/>
  <c r="P649"/>
  <c r="BI644"/>
  <c r="BH644"/>
  <c r="BG644"/>
  <c r="BF644"/>
  <c r="T644"/>
  <c r="R644"/>
  <c r="P644"/>
  <c r="BI641"/>
  <c r="BH641"/>
  <c r="BG641"/>
  <c r="BF641"/>
  <c r="T641"/>
  <c r="R641"/>
  <c r="P641"/>
  <c r="BI636"/>
  <c r="BH636"/>
  <c r="BG636"/>
  <c r="BF636"/>
  <c r="T636"/>
  <c r="R636"/>
  <c r="P636"/>
  <c r="BI633"/>
  <c r="BH633"/>
  <c r="BG633"/>
  <c r="BF633"/>
  <c r="T633"/>
  <c r="R633"/>
  <c r="P633"/>
  <c r="BI631"/>
  <c r="BH631"/>
  <c r="BG631"/>
  <c r="BF631"/>
  <c r="T631"/>
  <c r="R631"/>
  <c r="P631"/>
  <c r="BI625"/>
  <c r="BH625"/>
  <c r="BG625"/>
  <c r="BF625"/>
  <c r="T625"/>
  <c r="R625"/>
  <c r="P625"/>
  <c r="BI622"/>
  <c r="BH622"/>
  <c r="BG622"/>
  <c r="BF622"/>
  <c r="T622"/>
  <c r="R622"/>
  <c r="P622"/>
  <c r="BI619"/>
  <c r="BH619"/>
  <c r="BG619"/>
  <c r="BF619"/>
  <c r="T619"/>
  <c r="R619"/>
  <c r="P619"/>
  <c r="BI616"/>
  <c r="BH616"/>
  <c r="BG616"/>
  <c r="BF616"/>
  <c r="T616"/>
  <c r="R616"/>
  <c r="P616"/>
  <c r="BI614"/>
  <c r="BH614"/>
  <c r="BG614"/>
  <c r="BF614"/>
  <c r="T614"/>
  <c r="R614"/>
  <c r="P614"/>
  <c r="BI612"/>
  <c r="BH612"/>
  <c r="BG612"/>
  <c r="BF612"/>
  <c r="T612"/>
  <c r="R612"/>
  <c r="P612"/>
  <c r="BI607"/>
  <c r="BH607"/>
  <c r="BG607"/>
  <c r="BF607"/>
  <c r="T607"/>
  <c r="R607"/>
  <c r="P607"/>
  <c r="BI604"/>
  <c r="BH604"/>
  <c r="BG604"/>
  <c r="BF604"/>
  <c r="T604"/>
  <c r="R604"/>
  <c r="P604"/>
  <c r="BI599"/>
  <c r="BH599"/>
  <c r="BG599"/>
  <c r="BF599"/>
  <c r="T599"/>
  <c r="R599"/>
  <c r="P599"/>
  <c r="BI596"/>
  <c r="BH596"/>
  <c r="BG596"/>
  <c r="BF596"/>
  <c r="T596"/>
  <c r="R596"/>
  <c r="P596"/>
  <c r="BI594"/>
  <c r="BH594"/>
  <c r="BG594"/>
  <c r="BF594"/>
  <c r="T594"/>
  <c r="R594"/>
  <c r="P594"/>
  <c r="BI592"/>
  <c r="BH592"/>
  <c r="BG592"/>
  <c r="BF592"/>
  <c r="T592"/>
  <c r="R592"/>
  <c r="P592"/>
  <c r="BI589"/>
  <c r="BH589"/>
  <c r="BG589"/>
  <c r="BF589"/>
  <c r="T589"/>
  <c r="R589"/>
  <c r="P589"/>
  <c r="BI588"/>
  <c r="BH588"/>
  <c r="BG588"/>
  <c r="BF588"/>
  <c r="T588"/>
  <c r="R588"/>
  <c r="P588"/>
  <c r="BI585"/>
  <c r="BH585"/>
  <c r="BG585"/>
  <c r="BF585"/>
  <c r="T585"/>
  <c r="R585"/>
  <c r="P585"/>
  <c r="BI584"/>
  <c r="BH584"/>
  <c r="BG584"/>
  <c r="BF584"/>
  <c r="T584"/>
  <c r="R584"/>
  <c r="P584"/>
  <c r="BI581"/>
  <c r="BH581"/>
  <c r="BG581"/>
  <c r="BF581"/>
  <c r="T581"/>
  <c r="R581"/>
  <c r="P581"/>
  <c r="BI580"/>
  <c r="BH580"/>
  <c r="BG580"/>
  <c r="BF580"/>
  <c r="T580"/>
  <c r="R580"/>
  <c r="P580"/>
  <c r="BI577"/>
  <c r="BH577"/>
  <c r="BG577"/>
  <c r="BF577"/>
  <c r="T577"/>
  <c r="R577"/>
  <c r="P577"/>
  <c r="BI576"/>
  <c r="BH576"/>
  <c r="BG576"/>
  <c r="BF576"/>
  <c r="T576"/>
  <c r="R576"/>
  <c r="P576"/>
  <c r="BI574"/>
  <c r="BH574"/>
  <c r="BG574"/>
  <c r="BF574"/>
  <c r="T574"/>
  <c r="R574"/>
  <c r="P574"/>
  <c r="BI573"/>
  <c r="BH573"/>
  <c r="BG573"/>
  <c r="BF573"/>
  <c r="T573"/>
  <c r="R573"/>
  <c r="P573"/>
  <c r="BI567"/>
  <c r="BH567"/>
  <c r="BG567"/>
  <c r="BF567"/>
  <c r="T567"/>
  <c r="R567"/>
  <c r="P567"/>
  <c r="BI564"/>
  <c r="BH564"/>
  <c r="BG564"/>
  <c r="BF564"/>
  <c r="T564"/>
  <c r="R564"/>
  <c r="P564"/>
  <c r="BI559"/>
  <c r="BH559"/>
  <c r="BG559"/>
  <c r="BF559"/>
  <c r="T559"/>
  <c r="R559"/>
  <c r="P559"/>
  <c r="BI557"/>
  <c r="BH557"/>
  <c r="BG557"/>
  <c r="BF557"/>
  <c r="T557"/>
  <c r="R557"/>
  <c r="P557"/>
  <c r="BI555"/>
  <c r="BH555"/>
  <c r="BG555"/>
  <c r="BF555"/>
  <c r="T555"/>
  <c r="R555"/>
  <c r="P555"/>
  <c r="BI553"/>
  <c r="BH553"/>
  <c r="BG553"/>
  <c r="BF553"/>
  <c r="T553"/>
  <c r="R553"/>
  <c r="P553"/>
  <c r="BI551"/>
  <c r="BH551"/>
  <c r="BG551"/>
  <c r="BF551"/>
  <c r="T551"/>
  <c r="R551"/>
  <c r="P551"/>
  <c r="BI549"/>
  <c r="BH549"/>
  <c r="BG549"/>
  <c r="BF549"/>
  <c r="T549"/>
  <c r="R549"/>
  <c r="P549"/>
  <c r="BI548"/>
  <c r="BH548"/>
  <c r="BG548"/>
  <c r="BF548"/>
  <c r="T548"/>
  <c r="R548"/>
  <c r="P548"/>
  <c r="BI544"/>
  <c r="BH544"/>
  <c r="BG544"/>
  <c r="BF544"/>
  <c r="T544"/>
  <c r="R544"/>
  <c r="P544"/>
  <c r="BI542"/>
  <c r="BH542"/>
  <c r="BG542"/>
  <c r="BF542"/>
  <c r="T542"/>
  <c r="R542"/>
  <c r="P542"/>
  <c r="BI540"/>
  <c r="BH540"/>
  <c r="BG540"/>
  <c r="BF540"/>
  <c r="T540"/>
  <c r="R540"/>
  <c r="P540"/>
  <c r="BI538"/>
  <c r="BH538"/>
  <c r="BG538"/>
  <c r="BF538"/>
  <c r="T538"/>
  <c r="R538"/>
  <c r="P538"/>
  <c r="BI534"/>
  <c r="BH534"/>
  <c r="BG534"/>
  <c r="BF534"/>
  <c r="T534"/>
  <c r="R534"/>
  <c r="P534"/>
  <c r="BI532"/>
  <c r="BH532"/>
  <c r="BG532"/>
  <c r="BF532"/>
  <c r="T532"/>
  <c r="R532"/>
  <c r="P532"/>
  <c r="BI528"/>
  <c r="BH528"/>
  <c r="BG528"/>
  <c r="BF528"/>
  <c r="T528"/>
  <c r="R528"/>
  <c r="P528"/>
  <c r="BI526"/>
  <c r="BH526"/>
  <c r="BG526"/>
  <c r="BF526"/>
  <c r="T526"/>
  <c r="R526"/>
  <c r="P526"/>
  <c r="BI521"/>
  <c r="BH521"/>
  <c r="BG521"/>
  <c r="BF521"/>
  <c r="T521"/>
  <c r="R521"/>
  <c r="P521"/>
  <c r="BI520"/>
  <c r="BH520"/>
  <c r="BG520"/>
  <c r="BF520"/>
  <c r="T520"/>
  <c r="R520"/>
  <c r="P520"/>
  <c r="BI519"/>
  <c r="BH519"/>
  <c r="BG519"/>
  <c r="BF519"/>
  <c r="T519"/>
  <c r="R519"/>
  <c r="P519"/>
  <c r="BI517"/>
  <c r="BH517"/>
  <c r="BG517"/>
  <c r="BF517"/>
  <c r="T517"/>
  <c r="R517"/>
  <c r="P517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8"/>
  <c r="BH508"/>
  <c r="BG508"/>
  <c r="BF508"/>
  <c r="T508"/>
  <c r="R508"/>
  <c r="P508"/>
  <c r="BI506"/>
  <c r="BH506"/>
  <c r="BG506"/>
  <c r="BF506"/>
  <c r="T506"/>
  <c r="R506"/>
  <c r="P506"/>
  <c r="BI502"/>
  <c r="BH502"/>
  <c r="BG502"/>
  <c r="BF502"/>
  <c r="T502"/>
  <c r="R502"/>
  <c r="P502"/>
  <c r="BI500"/>
  <c r="BH500"/>
  <c r="BG500"/>
  <c r="BF500"/>
  <c r="T500"/>
  <c r="R500"/>
  <c r="P500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7"/>
  <c r="BH467"/>
  <c r="BG467"/>
  <c r="BF467"/>
  <c r="T467"/>
  <c r="R467"/>
  <c r="P467"/>
  <c r="BI466"/>
  <c r="BH466"/>
  <c r="BG466"/>
  <c r="BF466"/>
  <c r="T466"/>
  <c r="R466"/>
  <c r="P466"/>
  <c r="BI462"/>
  <c r="BH462"/>
  <c r="BG462"/>
  <c r="BF462"/>
  <c r="T462"/>
  <c r="R462"/>
  <c r="P462"/>
  <c r="BI459"/>
  <c r="BH459"/>
  <c r="BG459"/>
  <c r="BF459"/>
  <c r="T459"/>
  <c r="T458"/>
  <c r="R459"/>
  <c r="R458"/>
  <c r="P459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29"/>
  <c r="BH429"/>
  <c r="BG429"/>
  <c r="BF429"/>
  <c r="T429"/>
  <c r="R429"/>
  <c r="P429"/>
  <c r="BI427"/>
  <c r="BH427"/>
  <c r="BG427"/>
  <c r="BF427"/>
  <c r="T427"/>
  <c r="R427"/>
  <c r="P427"/>
  <c r="BI422"/>
  <c r="BH422"/>
  <c r="BG422"/>
  <c r="BF422"/>
  <c r="T422"/>
  <c r="R422"/>
  <c r="P422"/>
  <c r="BI420"/>
  <c r="BH420"/>
  <c r="BG420"/>
  <c r="BF420"/>
  <c r="T420"/>
  <c r="R420"/>
  <c r="P420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08"/>
  <c r="BH408"/>
  <c r="BG408"/>
  <c r="BF408"/>
  <c r="T408"/>
  <c r="R408"/>
  <c r="P408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T399"/>
  <c r="R400"/>
  <c r="R399"/>
  <c r="P400"/>
  <c r="P399"/>
  <c r="BI397"/>
  <c r="BH397"/>
  <c r="BG397"/>
  <c r="BF397"/>
  <c r="T397"/>
  <c r="R397"/>
  <c r="P397"/>
  <c r="BI394"/>
  <c r="BH394"/>
  <c r="BG394"/>
  <c r="BF394"/>
  <c r="T394"/>
  <c r="R394"/>
  <c r="P394"/>
  <c r="BI393"/>
  <c r="BH393"/>
  <c r="BG393"/>
  <c r="BF393"/>
  <c r="T393"/>
  <c r="R393"/>
  <c r="P393"/>
  <c r="BI391"/>
  <c r="BH391"/>
  <c r="BG391"/>
  <c r="BF391"/>
  <c r="T391"/>
  <c r="R391"/>
  <c r="P391"/>
  <c r="BI390"/>
  <c r="BH390"/>
  <c r="BG390"/>
  <c r="BF390"/>
  <c r="T390"/>
  <c r="R390"/>
  <c r="P390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4"/>
  <c r="BH374"/>
  <c r="BG374"/>
  <c r="BF374"/>
  <c r="T374"/>
  <c r="R374"/>
  <c r="P374"/>
  <c r="BI372"/>
  <c r="BH372"/>
  <c r="BG372"/>
  <c r="BF372"/>
  <c r="T372"/>
  <c r="R372"/>
  <c r="P372"/>
  <c r="BI368"/>
  <c r="BH368"/>
  <c r="BG368"/>
  <c r="BF368"/>
  <c r="T368"/>
  <c r="R368"/>
  <c r="P368"/>
  <c r="BI366"/>
  <c r="BH366"/>
  <c r="BG366"/>
  <c r="BF366"/>
  <c r="T366"/>
  <c r="R366"/>
  <c r="P366"/>
  <c r="BI361"/>
  <c r="BH361"/>
  <c r="BG361"/>
  <c r="BF361"/>
  <c r="T361"/>
  <c r="R361"/>
  <c r="P361"/>
  <c r="BI354"/>
  <c r="BH354"/>
  <c r="BG354"/>
  <c r="BF354"/>
  <c r="T354"/>
  <c r="R354"/>
  <c r="P354"/>
  <c r="BI350"/>
  <c r="BH350"/>
  <c r="BG350"/>
  <c r="BF350"/>
  <c r="T350"/>
  <c r="R350"/>
  <c r="P350"/>
  <c r="BI345"/>
  <c r="BH345"/>
  <c r="BG345"/>
  <c r="BF345"/>
  <c r="T345"/>
  <c r="R345"/>
  <c r="P345"/>
  <c r="BI343"/>
  <c r="BH343"/>
  <c r="BG343"/>
  <c r="BF343"/>
  <c r="T343"/>
  <c r="R343"/>
  <c r="P343"/>
  <c r="BI338"/>
  <c r="BH338"/>
  <c r="BG338"/>
  <c r="BF338"/>
  <c r="T338"/>
  <c r="R338"/>
  <c r="P338"/>
  <c r="BI336"/>
  <c r="BH336"/>
  <c r="BG336"/>
  <c r="BF336"/>
  <c r="T336"/>
  <c r="R336"/>
  <c r="P336"/>
  <c r="BI333"/>
  <c r="BH333"/>
  <c r="BG333"/>
  <c r="BF333"/>
  <c r="T333"/>
  <c r="R333"/>
  <c r="P333"/>
  <c r="BI331"/>
  <c r="BH331"/>
  <c r="BG331"/>
  <c r="BF331"/>
  <c r="T331"/>
  <c r="R331"/>
  <c r="P331"/>
  <c r="BI330"/>
  <c r="BH330"/>
  <c r="BG330"/>
  <c r="BF330"/>
  <c r="T330"/>
  <c r="R330"/>
  <c r="P330"/>
  <c r="BI328"/>
  <c r="BH328"/>
  <c r="BG328"/>
  <c r="BF328"/>
  <c r="T328"/>
  <c r="R328"/>
  <c r="P328"/>
  <c r="BI325"/>
  <c r="BH325"/>
  <c r="BG325"/>
  <c r="BF325"/>
  <c r="T325"/>
  <c r="R325"/>
  <c r="P325"/>
  <c r="BI323"/>
  <c r="BH323"/>
  <c r="BG323"/>
  <c r="BF323"/>
  <c r="T323"/>
  <c r="R323"/>
  <c r="P323"/>
  <c r="BI320"/>
  <c r="BH320"/>
  <c r="BG320"/>
  <c r="BF320"/>
  <c r="T320"/>
  <c r="R320"/>
  <c r="P320"/>
  <c r="BI319"/>
  <c r="BH319"/>
  <c r="BG319"/>
  <c r="BF319"/>
  <c r="T319"/>
  <c r="R319"/>
  <c r="P319"/>
  <c r="BI317"/>
  <c r="BH317"/>
  <c r="BG317"/>
  <c r="BF317"/>
  <c r="T317"/>
  <c r="R317"/>
  <c r="P317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75"/>
  <c r="BH275"/>
  <c r="BG275"/>
  <c r="BF275"/>
  <c r="T275"/>
  <c r="R275"/>
  <c r="P275"/>
  <c r="BI268"/>
  <c r="BH268"/>
  <c r="BG268"/>
  <c r="BF268"/>
  <c r="T268"/>
  <c r="R268"/>
  <c r="P268"/>
  <c r="BI261"/>
  <c r="BH261"/>
  <c r="BG261"/>
  <c r="BF261"/>
  <c r="T261"/>
  <c r="R261"/>
  <c r="P261"/>
  <c r="BI254"/>
  <c r="BH254"/>
  <c r="BG254"/>
  <c r="BF254"/>
  <c r="T254"/>
  <c r="R254"/>
  <c r="P254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2"/>
  <c r="BH212"/>
  <c r="BG212"/>
  <c r="BF212"/>
  <c r="T212"/>
  <c r="R212"/>
  <c r="P212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J142"/>
  <c r="F142"/>
  <c r="F140"/>
  <c r="E138"/>
  <c r="J91"/>
  <c r="F91"/>
  <c r="F89"/>
  <c r="E87"/>
  <c r="J24"/>
  <c r="E24"/>
  <c r="J143"/>
  <c r="J23"/>
  <c r="J18"/>
  <c r="E18"/>
  <c r="F143"/>
  <c r="J17"/>
  <c r="J12"/>
  <c r="J140"/>
  <c r="E7"/>
  <c r="E136"/>
  <c i="1" r="L90"/>
  <c r="AM90"/>
  <c r="AM89"/>
  <c r="L89"/>
  <c r="AM87"/>
  <c r="L87"/>
  <c r="L85"/>
  <c r="L84"/>
  <c i="2" r="BK484"/>
  <c r="J469"/>
  <c r="J447"/>
  <c r="BK438"/>
  <c r="BK420"/>
  <c r="J394"/>
  <c r="BK343"/>
  <c r="BK294"/>
  <c r="BK242"/>
  <c r="BK216"/>
  <c r="J170"/>
  <c r="BK774"/>
  <c r="J769"/>
  <c r="BK755"/>
  <c r="J730"/>
  <c r="BK724"/>
  <c r="BK715"/>
  <c r="BK705"/>
  <c r="BK697"/>
  <c r="BK687"/>
  <c r="BK673"/>
  <c r="J661"/>
  <c r="BK641"/>
  <c r="BK616"/>
  <c r="J599"/>
  <c r="J581"/>
  <c r="J573"/>
  <c r="BK553"/>
  <c r="BK538"/>
  <c r="J515"/>
  <c r="J509"/>
  <c r="J487"/>
  <c r="J457"/>
  <c r="BK422"/>
  <c r="BK378"/>
  <c r="J317"/>
  <c r="BK286"/>
  <c r="BK231"/>
  <c r="J188"/>
  <c r="BK775"/>
  <c r="BK519"/>
  <c r="BK500"/>
  <c r="J475"/>
  <c r="BK429"/>
  <c r="J397"/>
  <c r="BK323"/>
  <c r="J286"/>
  <c r="BK245"/>
  <c r="BK193"/>
  <c r="J159"/>
  <c r="J498"/>
  <c r="J480"/>
  <c r="J406"/>
  <c r="BK333"/>
  <c r="BK314"/>
  <c r="BK219"/>
  <c r="BK159"/>
  <c r="BK681"/>
  <c r="J668"/>
  <c r="J649"/>
  <c r="J625"/>
  <c r="BK607"/>
  <c r="J594"/>
  <c r="BK581"/>
  <c r="BK567"/>
  <c r="BK555"/>
  <c r="J538"/>
  <c r="J520"/>
  <c r="BK508"/>
  <c r="BK487"/>
  <c r="BK459"/>
  <c r="J439"/>
  <c r="J393"/>
  <c r="J333"/>
  <c r="BK307"/>
  <c r="J242"/>
  <c r="J204"/>
  <c r="BK172"/>
  <c r="BK161"/>
  <c r="J491"/>
  <c r="J467"/>
  <c r="BK449"/>
  <c r="J336"/>
  <c r="J275"/>
  <c r="J212"/>
  <c r="J195"/>
  <c i="3" r="J182"/>
  <c r="J163"/>
  <c r="J136"/>
  <c r="J197"/>
  <c r="BK157"/>
  <c r="BK148"/>
  <c r="J199"/>
  <c r="J190"/>
  <c r="BK183"/>
  <c r="BK168"/>
  <c r="BK130"/>
  <c r="J168"/>
  <c r="BK136"/>
  <c r="BK196"/>
  <c r="BK182"/>
  <c r="BK146"/>
  <c r="BK173"/>
  <c i="4" r="J149"/>
  <c r="BK126"/>
  <c r="J134"/>
  <c r="BK143"/>
  <c r="J126"/>
  <c i="2" r="J478"/>
  <c r="J456"/>
  <c r="BK443"/>
  <c r="J432"/>
  <c r="J415"/>
  <c r="BK386"/>
  <c r="J325"/>
  <c r="J284"/>
  <c r="BK239"/>
  <c r="J191"/>
  <c r="J155"/>
  <c r="BK770"/>
  <c r="BK761"/>
  <c r="J755"/>
  <c r="BK725"/>
  <c r="J723"/>
  <c r="J715"/>
  <c r="BK707"/>
  <c r="BK701"/>
  <c r="BK695"/>
  <c r="J691"/>
  <c r="BK679"/>
  <c r="J663"/>
  <c r="J644"/>
  <c r="J622"/>
  <c r="J607"/>
  <c r="J585"/>
  <c r="J576"/>
  <c r="BK559"/>
  <c r="BK542"/>
  <c r="BK528"/>
  <c r="BK513"/>
  <c r="BK506"/>
  <c r="BK476"/>
  <c r="BK455"/>
  <c r="BK393"/>
  <c r="J366"/>
  <c r="J312"/>
  <c r="BK275"/>
  <c r="J245"/>
  <c r="BK175"/>
  <c r="BK759"/>
  <c r="J511"/>
  <c r="J496"/>
  <c r="J473"/>
  <c r="J441"/>
  <c r="BK382"/>
  <c r="J320"/>
  <c r="BK261"/>
  <c r="J231"/>
  <c r="BK188"/>
  <c r="J149"/>
  <c r="J471"/>
  <c r="BK394"/>
  <c r="BK372"/>
  <c r="BK328"/>
  <c r="BK254"/>
  <c r="BK191"/>
  <c r="J757"/>
  <c r="J683"/>
  <c r="BK663"/>
  <c r="BK644"/>
  <c r="J616"/>
  <c r="BK588"/>
  <c r="BK574"/>
  <c r="J553"/>
  <c r="J540"/>
  <c r="J521"/>
  <c r="J476"/>
  <c r="BK448"/>
  <c r="BK406"/>
  <c r="J361"/>
  <c r="J330"/>
  <c r="BK290"/>
  <c r="BK197"/>
  <c r="BK170"/>
  <c r="J506"/>
  <c r="BK478"/>
  <c r="BK457"/>
  <c r="BK338"/>
  <c r="J301"/>
  <c r="J229"/>
  <c r="BK204"/>
  <c r="J153"/>
  <c i="3" r="J185"/>
  <c r="BK176"/>
  <c r="BK144"/>
  <c r="BK122"/>
  <c r="J198"/>
  <c r="BK180"/>
  <c r="J142"/>
  <c r="J203"/>
  <c r="J196"/>
  <c r="BK187"/>
  <c r="BK177"/>
  <c r="BK154"/>
  <c r="BK132"/>
  <c r="BK164"/>
  <c r="BK201"/>
  <c r="J188"/>
  <c r="J177"/>
  <c r="BK152"/>
  <c r="J174"/>
  <c r="J124"/>
  <c i="4" r="J132"/>
  <c r="J152"/>
  <c r="BK135"/>
  <c r="J153"/>
  <c r="J135"/>
  <c r="BK125"/>
  <c i="2" r="J482"/>
  <c r="J455"/>
  <c r="J444"/>
  <c r="BK434"/>
  <c r="J413"/>
  <c r="J372"/>
  <c r="J328"/>
  <c r="BK268"/>
  <c r="BK180"/>
  <c r="J774"/>
  <c r="BK763"/>
  <c r="BK742"/>
  <c r="J726"/>
  <c r="J724"/>
  <c r="BK713"/>
  <c r="J707"/>
  <c r="J701"/>
  <c r="J695"/>
  <c r="J685"/>
  <c r="J659"/>
  <c r="BK625"/>
  <c r="BK614"/>
  <c r="BK592"/>
  <c r="BK577"/>
  <c r="J555"/>
  <c r="J548"/>
  <c r="BK521"/>
  <c r="BK511"/>
  <c r="J493"/>
  <c r="J466"/>
  <c r="J440"/>
  <c r="J403"/>
  <c r="J374"/>
  <c r="J303"/>
  <c r="J268"/>
  <c r="BK195"/>
  <c r="J172"/>
  <c r="BK517"/>
  <c r="BK485"/>
  <c r="BK447"/>
  <c r="BK439"/>
  <c r="BK415"/>
  <c r="J354"/>
  <c r="J310"/>
  <c r="J211"/>
  <c r="BK168"/>
  <c r="BK502"/>
  <c r="BK466"/>
  <c r="J382"/>
  <c r="BK331"/>
  <c r="J239"/>
  <c r="J174"/>
  <c r="BK691"/>
  <c r="J681"/>
  <c r="J673"/>
  <c r="BK653"/>
  <c r="BK633"/>
  <c r="J619"/>
  <c r="BK599"/>
  <c r="BK585"/>
  <c r="BK576"/>
  <c r="J559"/>
  <c r="BK549"/>
  <c r="J534"/>
  <c r="J519"/>
  <c r="J502"/>
  <c r="BK486"/>
  <c r="J454"/>
  <c r="J422"/>
  <c r="BK384"/>
  <c r="BK345"/>
  <c r="J323"/>
  <c r="J304"/>
  <c r="J216"/>
  <c r="J175"/>
  <c r="J759"/>
  <c r="BK480"/>
  <c r="J472"/>
  <c r="J452"/>
  <c r="BK317"/>
  <c r="BK284"/>
  <c r="J219"/>
  <c r="BK182"/>
  <c i="3" r="J178"/>
  <c r="J156"/>
  <c r="J138"/>
  <c r="J201"/>
  <c r="BK138"/>
  <c r="J202"/>
  <c r="J186"/>
  <c r="BK171"/>
  <c r="J148"/>
  <c r="J176"/>
  <c r="J144"/>
  <c r="J191"/>
  <c r="BK178"/>
  <c r="BK142"/>
  <c r="BK163"/>
  <c r="BK128"/>
  <c i="4" r="J151"/>
  <c r="BK129"/>
  <c r="J129"/>
  <c i="2" r="BK496"/>
  <c r="BK477"/>
  <c r="BK454"/>
  <c r="J443"/>
  <c r="BK417"/>
  <c r="J391"/>
  <c r="BK361"/>
  <c r="J307"/>
  <c r="BK250"/>
  <c r="BK202"/>
  <c r="BK165"/>
  <c r="BK769"/>
  <c r="J761"/>
  <c r="J742"/>
  <c r="BK726"/>
  <c r="BK723"/>
  <c r="J713"/>
  <c r="BK703"/>
  <c r="BK699"/>
  <c r="J693"/>
  <c r="J675"/>
  <c r="BK649"/>
  <c r="BK636"/>
  <c r="BK619"/>
  <c r="J596"/>
  <c r="J588"/>
  <c r="J567"/>
  <c r="J551"/>
  <c r="BK540"/>
  <c r="BK526"/>
  <c r="BK510"/>
  <c r="J494"/>
  <c r="BK467"/>
  <c r="BK452"/>
  <c r="BK432"/>
  <c r="BK391"/>
  <c r="BK350"/>
  <c r="BK298"/>
  <c r="J225"/>
  <c r="BK169"/>
  <c r="J770"/>
  <c r="BK514"/>
  <c r="J477"/>
  <c r="J420"/>
  <c r="J368"/>
  <c r="BK303"/>
  <c r="BK221"/>
  <c r="BK178"/>
  <c r="BK153"/>
  <c r="J485"/>
  <c r="BK403"/>
  <c r="J378"/>
  <c r="J319"/>
  <c r="J227"/>
  <c r="J161"/>
  <c r="BK689"/>
  <c r="J679"/>
  <c r="BK661"/>
  <c r="J636"/>
  <c r="BK622"/>
  <c r="J604"/>
  <c r="J589"/>
  <c r="J580"/>
  <c r="J564"/>
  <c r="BK548"/>
  <c r="BK515"/>
  <c r="BK491"/>
  <c r="BK472"/>
  <c r="J449"/>
  <c r="J434"/>
  <c r="BK374"/>
  <c r="BK306"/>
  <c r="BK217"/>
  <c r="J177"/>
  <c r="J168"/>
  <c r="BK495"/>
  <c r="BK475"/>
  <c r="J459"/>
  <c r="J448"/>
  <c r="BK304"/>
  <c r="J261"/>
  <c r="J221"/>
  <c r="J202"/>
  <c i="3" r="BK190"/>
  <c r="J183"/>
  <c r="J164"/>
  <c r="J140"/>
  <c r="BK202"/>
  <c r="J181"/>
  <c r="J154"/>
  <c r="J122"/>
  <c r="BK198"/>
  <c r="BK188"/>
  <c r="BK174"/>
  <c r="BK161"/>
  <c r="J128"/>
  <c r="J150"/>
  <c r="BK199"/>
  <c r="J179"/>
  <c r="BK169"/>
  <c r="J175"/>
  <c r="J152"/>
  <c i="4" r="J133"/>
  <c r="BK138"/>
  <c r="BK127"/>
  <c r="BK137"/>
  <c i="2" r="J497"/>
  <c r="J462"/>
  <c r="J450"/>
  <c r="BK441"/>
  <c r="J429"/>
  <c r="BK397"/>
  <c r="BK368"/>
  <c r="BK312"/>
  <c r="J254"/>
  <c r="J233"/>
  <c r="J178"/>
  <c i="1" r="AS94"/>
  <c i="2" r="BK722"/>
  <c r="J711"/>
  <c r="J705"/>
  <c r="J699"/>
  <c r="J689"/>
  <c r="BK677"/>
  <c r="J653"/>
  <c r="J631"/>
  <c r="BK604"/>
  <c r="BK589"/>
  <c r="BK580"/>
  <c r="BK564"/>
  <c r="J549"/>
  <c r="BK534"/>
  <c r="BK520"/>
  <c r="BK498"/>
  <c r="BK482"/>
  <c r="BK469"/>
  <c r="BK436"/>
  <c r="J386"/>
  <c r="J331"/>
  <c r="BK282"/>
  <c r="J217"/>
  <c r="BK177"/>
  <c r="BK155"/>
  <c r="BK532"/>
  <c r="J513"/>
  <c r="J508"/>
  <c r="J445"/>
  <c r="J438"/>
  <c r="BK413"/>
  <c r="BK330"/>
  <c r="J306"/>
  <c r="J250"/>
  <c r="BK208"/>
  <c r="J165"/>
  <c r="J486"/>
  <c r="BK462"/>
  <c r="J345"/>
  <c r="J282"/>
  <c r="J180"/>
  <c r="J687"/>
  <c r="J677"/>
  <c r="J651"/>
  <c r="BK631"/>
  <c r="J614"/>
  <c r="BK596"/>
  <c r="BK584"/>
  <c r="BK573"/>
  <c r="BK551"/>
  <c r="J542"/>
  <c r="BK509"/>
  <c r="J495"/>
  <c r="J474"/>
  <c r="BK456"/>
  <c r="J408"/>
  <c r="BK390"/>
  <c r="BK354"/>
  <c r="BK325"/>
  <c r="J294"/>
  <c r="BK229"/>
  <c r="J193"/>
  <c r="J163"/>
  <c r="BK493"/>
  <c r="BK474"/>
  <c r="J453"/>
  <c r="BK320"/>
  <c r="J298"/>
  <c r="BK227"/>
  <c r="J206"/>
  <c r="J186"/>
  <c i="3" r="BK186"/>
  <c r="BK181"/>
  <c r="BK150"/>
  <c r="J130"/>
  <c r="J193"/>
  <c r="J171"/>
  <c r="BK124"/>
  <c r="BK193"/>
  <c r="BK185"/>
  <c r="J173"/>
  <c r="J134"/>
  <c r="J161"/>
  <c r="BK197"/>
  <c r="BK184"/>
  <c r="BK175"/>
  <c r="J132"/>
  <c r="BK156"/>
  <c i="4" r="BK142"/>
  <c r="BK154"/>
  <c r="BK149"/>
  <c r="BK131"/>
  <c r="J147"/>
  <c i="2" r="BK489"/>
  <c r="BK471"/>
  <c r="BK453"/>
  <c r="BK445"/>
  <c r="J436"/>
  <c r="J427"/>
  <c r="J400"/>
  <c r="BK366"/>
  <c r="BK301"/>
  <c r="J253"/>
  <c r="J182"/>
  <c r="BK151"/>
  <c r="J763"/>
  <c r="BK730"/>
  <c r="J725"/>
  <c r="J722"/>
  <c r="BK711"/>
  <c r="J703"/>
  <c r="J697"/>
  <c r="BK693"/>
  <c r="BK683"/>
  <c r="BK668"/>
  <c r="BK651"/>
  <c r="J633"/>
  <c r="BK612"/>
  <c r="BK594"/>
  <c r="J584"/>
  <c r="J574"/>
  <c r="J557"/>
  <c r="J544"/>
  <c r="J532"/>
  <c r="J514"/>
  <c r="BK497"/>
  <c r="J470"/>
  <c r="BK450"/>
  <c r="BK400"/>
  <c r="J384"/>
  <c r="J343"/>
  <c r="J290"/>
  <c r="BK248"/>
  <c r="BK212"/>
  <c r="BK174"/>
  <c r="J775"/>
  <c r="J526"/>
  <c r="J510"/>
  <c r="J489"/>
  <c r="BK444"/>
  <c r="BK427"/>
  <c r="BK380"/>
  <c r="BK319"/>
  <c r="BK253"/>
  <c r="BK225"/>
  <c r="J197"/>
  <c r="BK163"/>
  <c r="BK757"/>
  <c r="J484"/>
  <c r="BK408"/>
  <c r="J390"/>
  <c r="BK336"/>
  <c r="J208"/>
  <c r="BK149"/>
  <c r="BK685"/>
  <c r="BK675"/>
  <c r="BK659"/>
  <c r="J641"/>
  <c r="J612"/>
  <c r="J592"/>
  <c r="J577"/>
  <c r="BK557"/>
  <c r="BK544"/>
  <c r="J528"/>
  <c r="J517"/>
  <c r="J500"/>
  <c r="BK470"/>
  <c r="BK440"/>
  <c r="J417"/>
  <c r="J380"/>
  <c r="J338"/>
  <c r="BK310"/>
  <c r="J248"/>
  <c r="BK206"/>
  <c r="BK186"/>
  <c r="J169"/>
  <c r="BK494"/>
  <c r="BK473"/>
  <c r="J350"/>
  <c r="J314"/>
  <c r="BK233"/>
  <c r="BK211"/>
  <c r="J151"/>
  <c i="3" r="J180"/>
  <c r="J159"/>
  <c r="BK203"/>
  <c r="J200"/>
  <c r="J166"/>
  <c r="BK134"/>
  <c r="BK200"/>
  <c r="BK191"/>
  <c r="J184"/>
  <c r="J169"/>
  <c r="BK140"/>
  <c r="BK179"/>
  <c r="J157"/>
  <c r="BK126"/>
  <c r="J187"/>
  <c r="BK166"/>
  <c r="J126"/>
  <c r="BK159"/>
  <c r="J146"/>
  <c i="4" r="J138"/>
  <c r="BK153"/>
  <c r="J125"/>
  <c r="BK151"/>
  <c r="J144"/>
  <c r="BK141"/>
  <c r="J131"/>
  <c r="BK130"/>
  <c r="BK145"/>
  <c r="BK144"/>
  <c r="J143"/>
  <c r="J142"/>
  <c r="BK139"/>
  <c r="J137"/>
  <c r="BK136"/>
  <c r="BK134"/>
  <c r="BK133"/>
  <c r="J130"/>
  <c r="J154"/>
  <c r="BK152"/>
  <c r="BK147"/>
  <c r="J145"/>
  <c r="J141"/>
  <c r="J136"/>
  <c r="BK132"/>
  <c r="J127"/>
  <c r="J139"/>
  <c i="2" l="1" r="BK210"/>
  <c r="J210"/>
  <c r="J100"/>
  <c r="P238"/>
  <c r="T309"/>
  <c r="P389"/>
  <c r="T389"/>
  <c r="BK433"/>
  <c r="J433"/>
  <c r="J108"/>
  <c r="P446"/>
  <c r="P479"/>
  <c r="R488"/>
  <c r="P518"/>
  <c r="P558"/>
  <c r="R558"/>
  <c r="BK674"/>
  <c r="J674"/>
  <c r="J120"/>
  <c r="T674"/>
  <c r="T692"/>
  <c r="BK754"/>
  <c r="J754"/>
  <c r="J123"/>
  <c r="BK768"/>
  <c r="J768"/>
  <c r="J125"/>
  <c r="R773"/>
  <c i="3" r="BK121"/>
  <c r="J121"/>
  <c r="J98"/>
  <c i="2" r="T148"/>
  <c r="T210"/>
  <c r="P252"/>
  <c r="T252"/>
  <c r="BK402"/>
  <c r="J402"/>
  <c r="J107"/>
  <c r="R433"/>
  <c r="R446"/>
  <c r="R461"/>
  <c r="R479"/>
  <c r="BK501"/>
  <c r="J501"/>
  <c r="J115"/>
  <c r="R501"/>
  <c r="BK558"/>
  <c r="J558"/>
  <c r="J118"/>
  <c r="T558"/>
  <c r="R674"/>
  <c i="3" r="P121"/>
  <c r="P120"/>
  <c r="BK195"/>
  <c r="J195"/>
  <c r="J99"/>
  <c r="T195"/>
  <c i="4" r="T124"/>
  <c r="BK140"/>
  <c r="J140"/>
  <c r="J100"/>
  <c i="2" r="BK148"/>
  <c r="P201"/>
  <c r="R201"/>
  <c r="BK238"/>
  <c r="J238"/>
  <c r="J101"/>
  <c r="BK309"/>
  <c r="J309"/>
  <c r="J103"/>
  <c r="R402"/>
  <c r="P437"/>
  <c r="T437"/>
  <c r="BK479"/>
  <c r="J479"/>
  <c r="J113"/>
  <c r="T488"/>
  <c r="R518"/>
  <c r="R552"/>
  <c r="T552"/>
  <c r="BK595"/>
  <c r="J595"/>
  <c r="J119"/>
  <c r="P674"/>
  <c r="BK714"/>
  <c r="J714"/>
  <c r="J122"/>
  <c r="P754"/>
  <c r="T768"/>
  <c r="T767"/>
  <c i="3" r="R121"/>
  <c r="R120"/>
  <c r="P195"/>
  <c i="4" r="T128"/>
  <c i="2" r="BK201"/>
  <c r="J201"/>
  <c r="J99"/>
  <c r="T201"/>
  <c r="BK252"/>
  <c r="J252"/>
  <c r="J102"/>
  <c r="R252"/>
  <c r="T402"/>
  <c r="T433"/>
  <c r="BK446"/>
  <c r="J446"/>
  <c r="J110"/>
  <c r="T461"/>
  <c r="T479"/>
  <c r="P501"/>
  <c r="T501"/>
  <c r="BK552"/>
  <c r="J552"/>
  <c r="J117"/>
  <c r="T595"/>
  <c r="P692"/>
  <c r="R714"/>
  <c r="T754"/>
  <c r="R768"/>
  <c r="R767"/>
  <c r="BK773"/>
  <c r="J773"/>
  <c r="J126"/>
  <c i="3" r="T121"/>
  <c r="T120"/>
  <c r="T119"/>
  <c r="R195"/>
  <c i="4" r="R124"/>
  <c r="R128"/>
  <c r="R140"/>
  <c r="BK150"/>
  <c r="J150"/>
  <c r="J102"/>
  <c r="P150"/>
  <c i="2" r="R148"/>
  <c r="R210"/>
  <c r="R238"/>
  <c r="P309"/>
  <c r="BK389"/>
  <c r="J389"/>
  <c r="J104"/>
  <c r="R389"/>
  <c r="P433"/>
  <c r="T446"/>
  <c r="P461"/>
  <c r="BK488"/>
  <c r="J488"/>
  <c r="J114"/>
  <c r="T518"/>
  <c r="P595"/>
  <c r="BK692"/>
  <c r="J692"/>
  <c r="J121"/>
  <c r="P714"/>
  <c r="R754"/>
  <c r="P773"/>
  <c i="4" r="P124"/>
  <c r="BK128"/>
  <c r="J128"/>
  <c r="J99"/>
  <c r="P140"/>
  <c r="T150"/>
  <c i="2" r="P148"/>
  <c r="P147"/>
  <c r="P210"/>
  <c r="T238"/>
  <c r="R309"/>
  <c r="P402"/>
  <c r="BK437"/>
  <c r="J437"/>
  <c r="J109"/>
  <c r="R437"/>
  <c r="BK461"/>
  <c r="J461"/>
  <c r="J112"/>
  <c r="P488"/>
  <c r="BK518"/>
  <c r="J518"/>
  <c r="J116"/>
  <c r="P552"/>
  <c r="R595"/>
  <c r="R692"/>
  <c r="T714"/>
  <c r="P768"/>
  <c r="P767"/>
  <c r="T773"/>
  <c i="4" r="BK124"/>
  <c r="P128"/>
  <c r="T140"/>
  <c r="R150"/>
  <c i="2" r="BK458"/>
  <c r="J458"/>
  <c r="J111"/>
  <c r="BK399"/>
  <c r="J399"/>
  <c r="J105"/>
  <c i="4" r="BK148"/>
  <c r="J148"/>
  <c r="J101"/>
  <c r="E112"/>
  <c r="BE127"/>
  <c r="BE132"/>
  <c r="BE134"/>
  <c r="BE136"/>
  <c r="BE144"/>
  <c r="BE145"/>
  <c r="BE149"/>
  <c r="BE152"/>
  <c r="BE154"/>
  <c i="3" r="BK120"/>
  <c r="J120"/>
  <c r="J97"/>
  <c i="4" r="BE126"/>
  <c r="BE130"/>
  <c r="BE131"/>
  <c r="BE139"/>
  <c r="BE151"/>
  <c r="J92"/>
  <c r="BE138"/>
  <c r="BE147"/>
  <c r="BE153"/>
  <c r="F92"/>
  <c r="BE129"/>
  <c r="BE135"/>
  <c r="J116"/>
  <c r="BE133"/>
  <c r="BE137"/>
  <c r="BE142"/>
  <c r="BE143"/>
  <c r="BE125"/>
  <c r="BE141"/>
  <c i="3" r="F92"/>
  <c r="BE122"/>
  <c r="BE144"/>
  <c r="BE166"/>
  <c r="BE169"/>
  <c r="BE171"/>
  <c r="E109"/>
  <c r="BE136"/>
  <c r="BE138"/>
  <c r="BE140"/>
  <c r="BE150"/>
  <c r="BE164"/>
  <c r="BE168"/>
  <c r="BE177"/>
  <c r="BE198"/>
  <c r="BE199"/>
  <c r="BE203"/>
  <c r="J89"/>
  <c r="BE124"/>
  <c r="BE134"/>
  <c r="BE173"/>
  <c r="BE174"/>
  <c r="BE175"/>
  <c i="2" r="J148"/>
  <c r="J98"/>
  <c i="3" r="J92"/>
  <c r="BE126"/>
  <c r="BE142"/>
  <c r="BE157"/>
  <c r="BE159"/>
  <c r="BE163"/>
  <c r="BE180"/>
  <c r="BE181"/>
  <c i="2" r="BK401"/>
  <c r="J401"/>
  <c r="J106"/>
  <c i="3" r="BE130"/>
  <c r="BE132"/>
  <c r="BE146"/>
  <c r="BE156"/>
  <c r="BE161"/>
  <c r="BE176"/>
  <c r="BE178"/>
  <c r="BE182"/>
  <c r="BE184"/>
  <c r="BE185"/>
  <c r="BE190"/>
  <c r="BE193"/>
  <c r="BE200"/>
  <c r="BE202"/>
  <c r="BE128"/>
  <c r="BE148"/>
  <c r="BE152"/>
  <c r="BE154"/>
  <c r="BE179"/>
  <c r="BE183"/>
  <c r="BE186"/>
  <c r="BE187"/>
  <c r="BE188"/>
  <c r="BE191"/>
  <c r="BE196"/>
  <c r="BE197"/>
  <c r="BE201"/>
  <c i="2" r="E85"/>
  <c r="F92"/>
  <c r="BE193"/>
  <c r="BE197"/>
  <c r="BE254"/>
  <c r="BE282"/>
  <c r="BE290"/>
  <c r="BE294"/>
  <c r="BE306"/>
  <c r="BE319"/>
  <c r="BE447"/>
  <c r="BE469"/>
  <c r="BE486"/>
  <c r="BE489"/>
  <c r="BE497"/>
  <c r="BE498"/>
  <c r="BE775"/>
  <c r="BE149"/>
  <c r="BE155"/>
  <c r="BE159"/>
  <c r="BE188"/>
  <c r="BE191"/>
  <c r="BE195"/>
  <c r="BE202"/>
  <c r="BE211"/>
  <c r="BE212"/>
  <c r="BE268"/>
  <c r="BE312"/>
  <c r="BE320"/>
  <c r="BE331"/>
  <c r="BE336"/>
  <c r="BE368"/>
  <c r="BE378"/>
  <c r="BE391"/>
  <c r="BE400"/>
  <c r="BE417"/>
  <c r="BE427"/>
  <c r="BE436"/>
  <c r="BE445"/>
  <c r="BE462"/>
  <c r="BE466"/>
  <c r="BE473"/>
  <c r="BE485"/>
  <c r="BE495"/>
  <c r="BE496"/>
  <c r="BE509"/>
  <c r="BE511"/>
  <c r="BE526"/>
  <c r="BE542"/>
  <c r="BE548"/>
  <c r="BE549"/>
  <c r="BE551"/>
  <c r="BE553"/>
  <c r="BE555"/>
  <c r="BE559"/>
  <c r="BE567"/>
  <c r="BE573"/>
  <c r="BE574"/>
  <c r="BE576"/>
  <c r="BE577"/>
  <c r="BE581"/>
  <c r="BE584"/>
  <c r="BE585"/>
  <c r="BE592"/>
  <c r="BE594"/>
  <c r="BE596"/>
  <c r="BE604"/>
  <c r="BE619"/>
  <c r="BE625"/>
  <c r="BE633"/>
  <c r="BE641"/>
  <c r="BE651"/>
  <c r="BE653"/>
  <c r="BE661"/>
  <c r="BE668"/>
  <c r="BE679"/>
  <c r="BE685"/>
  <c r="BE689"/>
  <c r="BE755"/>
  <c r="J89"/>
  <c r="BE153"/>
  <c r="BE163"/>
  <c r="BE165"/>
  <c r="BE177"/>
  <c r="BE178"/>
  <c r="BE221"/>
  <c r="BE225"/>
  <c r="BE248"/>
  <c r="BE250"/>
  <c r="BE253"/>
  <c r="BE275"/>
  <c r="BE286"/>
  <c r="BE298"/>
  <c r="BE303"/>
  <c r="BE325"/>
  <c r="BE343"/>
  <c r="BE350"/>
  <c r="BE374"/>
  <c r="BE384"/>
  <c r="BE386"/>
  <c r="BE397"/>
  <c r="BE413"/>
  <c r="BE467"/>
  <c r="BE472"/>
  <c r="BE475"/>
  <c r="BE476"/>
  <c r="BE478"/>
  <c r="BE482"/>
  <c r="BE151"/>
  <c r="BE161"/>
  <c r="BE170"/>
  <c r="BE175"/>
  <c r="BE180"/>
  <c r="BE217"/>
  <c r="BE219"/>
  <c r="BE233"/>
  <c r="BE239"/>
  <c r="BE314"/>
  <c r="BE317"/>
  <c r="BE333"/>
  <c r="BE338"/>
  <c r="BE366"/>
  <c r="BE403"/>
  <c r="BE406"/>
  <c r="BE432"/>
  <c r="BE434"/>
  <c r="BE440"/>
  <c r="BE441"/>
  <c r="BE450"/>
  <c r="BE453"/>
  <c r="BE455"/>
  <c r="BE471"/>
  <c r="BE474"/>
  <c r="BE484"/>
  <c r="BE487"/>
  <c r="BE491"/>
  <c r="BE493"/>
  <c r="BE502"/>
  <c r="BE506"/>
  <c r="BE508"/>
  <c r="BE513"/>
  <c r="BE515"/>
  <c r="BE520"/>
  <c r="BE521"/>
  <c r="BE770"/>
  <c r="BE182"/>
  <c r="BE186"/>
  <c r="BE204"/>
  <c r="BE206"/>
  <c r="BE208"/>
  <c r="BE216"/>
  <c r="BE227"/>
  <c r="BE242"/>
  <c r="BE261"/>
  <c r="BE284"/>
  <c r="BE301"/>
  <c r="BE304"/>
  <c r="BE307"/>
  <c r="BE310"/>
  <c r="BE323"/>
  <c r="BE328"/>
  <c r="BE330"/>
  <c r="BE345"/>
  <c r="BE361"/>
  <c r="BE372"/>
  <c r="BE382"/>
  <c r="BE394"/>
  <c r="BE415"/>
  <c r="BE420"/>
  <c r="BE438"/>
  <c r="BE443"/>
  <c r="BE444"/>
  <c r="BE448"/>
  <c r="BE454"/>
  <c r="BE456"/>
  <c r="BE477"/>
  <c r="BE510"/>
  <c r="BE514"/>
  <c r="BE517"/>
  <c r="BE519"/>
  <c r="BE528"/>
  <c r="BE532"/>
  <c r="BE534"/>
  <c r="BE538"/>
  <c r="BE540"/>
  <c r="BE544"/>
  <c r="BE557"/>
  <c r="BE564"/>
  <c r="BE580"/>
  <c r="BE588"/>
  <c r="BE589"/>
  <c r="BE599"/>
  <c r="BE607"/>
  <c r="BE612"/>
  <c r="BE614"/>
  <c r="BE616"/>
  <c r="BE622"/>
  <c r="BE631"/>
  <c r="BE636"/>
  <c r="BE644"/>
  <c r="BE649"/>
  <c r="BE659"/>
  <c r="BE663"/>
  <c r="BE673"/>
  <c r="BE675"/>
  <c r="BE677"/>
  <c r="BE681"/>
  <c r="BE683"/>
  <c r="BE687"/>
  <c r="BE691"/>
  <c r="BE693"/>
  <c r="BE695"/>
  <c r="BE697"/>
  <c r="BE699"/>
  <c r="BE701"/>
  <c r="BE703"/>
  <c r="BE705"/>
  <c r="BE707"/>
  <c r="BE711"/>
  <c r="BE713"/>
  <c r="BE715"/>
  <c r="BE722"/>
  <c r="BE723"/>
  <c r="BE724"/>
  <c r="BE725"/>
  <c r="BE726"/>
  <c r="BE730"/>
  <c r="BE742"/>
  <c r="BE759"/>
  <c r="BE761"/>
  <c r="BE763"/>
  <c r="BE769"/>
  <c r="BE774"/>
  <c r="J92"/>
  <c r="BE168"/>
  <c r="BE169"/>
  <c r="BE172"/>
  <c r="BE174"/>
  <c r="BE229"/>
  <c r="BE231"/>
  <c r="BE245"/>
  <c r="BE354"/>
  <c r="BE380"/>
  <c r="BE390"/>
  <c r="BE393"/>
  <c r="BE408"/>
  <c r="BE422"/>
  <c r="BE429"/>
  <c r="BE439"/>
  <c r="BE449"/>
  <c r="BE452"/>
  <c r="BE457"/>
  <c r="BE459"/>
  <c r="BE470"/>
  <c r="BE480"/>
  <c r="BE494"/>
  <c r="BE500"/>
  <c r="BE757"/>
  <c r="F37"/>
  <c i="1" r="BD95"/>
  <c i="3" r="F36"/>
  <c i="1" r="BC96"/>
  <c i="3" r="F35"/>
  <c i="1" r="BB96"/>
  <c i="3" r="J34"/>
  <c i="1" r="AW96"/>
  <c i="3" r="F37"/>
  <c i="1" r="BD96"/>
  <c i="3" r="F34"/>
  <c i="1" r="BA96"/>
  <c i="4" r="J34"/>
  <c i="1" r="AW97"/>
  <c i="4" r="F37"/>
  <c i="1" r="BD97"/>
  <c i="4" r="F36"/>
  <c i="1" r="BC97"/>
  <c i="4" r="F34"/>
  <c i="1" r="BA97"/>
  <c i="4" r="F35"/>
  <c i="1" r="BB97"/>
  <c i="2" r="F36"/>
  <c i="1" r="BC95"/>
  <c i="2" r="F35"/>
  <c i="1" r="BB95"/>
  <c i="2" r="F34"/>
  <c i="1" r="BA95"/>
  <c i="2" r="J34"/>
  <c i="1" r="AW95"/>
  <c i="4" l="1" r="P123"/>
  <c r="P122"/>
  <c i="1" r="AU97"/>
  <c i="2" r="T401"/>
  <c r="R401"/>
  <c i="4" r="T123"/>
  <c r="T122"/>
  <c i="2" r="T147"/>
  <c r="T146"/>
  <c i="3" r="P119"/>
  <c i="1" r="AU96"/>
  <c i="4" r="BK123"/>
  <c r="J123"/>
  <c r="J97"/>
  <c i="2" r="P401"/>
  <c r="P146"/>
  <c i="1" r="AU95"/>
  <c i="3" r="R119"/>
  <c i="2" r="R147"/>
  <c r="R146"/>
  <c i="4" r="R123"/>
  <c r="R122"/>
  <c i="2" r="BK147"/>
  <c r="J147"/>
  <c r="J97"/>
  <c i="4" r="J124"/>
  <c r="J98"/>
  <c i="2" r="BK767"/>
  <c r="J767"/>
  <c r="J124"/>
  <c i="3" r="BK119"/>
  <c r="J119"/>
  <c r="J96"/>
  <c i="2" r="F33"/>
  <c i="1" r="AZ95"/>
  <c i="3" r="F33"/>
  <c i="1" r="AZ96"/>
  <c i="2" r="J33"/>
  <c i="1" r="AV95"/>
  <c r="AT95"/>
  <c r="BD94"/>
  <c r="W33"/>
  <c i="4" r="F33"/>
  <c i="1" r="AZ97"/>
  <c r="BB94"/>
  <c r="AX94"/>
  <c r="BC94"/>
  <c r="W32"/>
  <c i="3" r="J33"/>
  <c i="1" r="AV96"/>
  <c r="AT96"/>
  <c i="4" r="J33"/>
  <c i="1" r="AV97"/>
  <c r="AT97"/>
  <c r="BA94"/>
  <c r="W30"/>
  <c i="2" l="1" r="BK146"/>
  <c r="J146"/>
  <c r="J96"/>
  <c i="4" r="BK122"/>
  <c r="J122"/>
  <c r="J96"/>
  <c i="1" r="AU94"/>
  <c r="AZ94"/>
  <c r="AV94"/>
  <c r="AK29"/>
  <c i="3" r="J30"/>
  <c i="1" r="AG96"/>
  <c r="AN96"/>
  <c r="W31"/>
  <c r="AY94"/>
  <c r="AW94"/>
  <c r="AK30"/>
  <c i="2" r="J30"/>
  <c i="1" r="AG95"/>
  <c i="3" l="1" r="J39"/>
  <c i="2" r="J39"/>
  <c i="1" r="AN95"/>
  <c i="4" r="J30"/>
  <c i="1" r="AG97"/>
  <c r="AG94"/>
  <c r="AK26"/>
  <c r="AK35"/>
  <c r="W29"/>
  <c r="AT94"/>
  <c i="4" l="1" r="J39"/>
  <c i="1" r="AN94"/>
  <c r="AN97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<sst xmlns="http://schemas.openxmlformats.org/spreadsheetml/2006/main">
  <si>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</si>
  <si>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</si>
  <si>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</si>
  <si>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</si>
  <si>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</si>
  <si>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{53a1d680-6db0-4907-b5df-fc66738a49ed}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</si>
  <si>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</si>
  <si>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</si>
  <si>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</si>
  <si>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</si>
  <si>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</si>
  <si>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</si>
  <si>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</si>
  <si>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</si>
  <si>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24022025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</si>
  <si>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</si>
  <si>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</si>
  <si>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SVAŘOVNY na pozemku parc. č. st. 272, v k. ú. Jičín</t>
  </si>
  <si>
    <t>KSO:</t>
  </si>
  <si>
    <t>CC-CZ:</t>
  </si>
  <si>
    <t>Místo:</t>
  </si>
  <si>
    <t>parc. č. st. 272, v k. ú. Jičín</t>
  </si>
  <si>
    <t>Datum:</t>
  </si>
  <si>
    <t>18. 3. 2025</t>
  </si>
  <si>
    <t>Zadavatel:</t>
  </si>
  <si>
    <t>IČ:</t>
  </si>
  <si>
    <t>60116820</t>
  </si>
  <si>
    <t>VOŠ a SPŠ, Jičín, Pod Koželuhy 100, 506 01 Jičín</t>
  </si>
  <si>
    <t>DIČ:</t>
  </si>
  <si>
    <t>Uchazeč:</t>
  </si>
  <si>
    <t>Vyplň údaj</t>
  </si>
  <si>
    <t>Projektant:</t>
  </si>
  <si>
    <t>27525341</t>
  </si>
  <si>
    <t>Ing. Pavel Kubík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</si>
  <si>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</si>
  <si>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</si>
  <si>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</si>
  <si>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</si>
  <si>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Položky ve sloupci 'Cenová soustava' nazvané jako 'vlastní' jsou svým charakterem specifické, které se v databázi cenové soustavy nenachází, nebo nejsou v projektové dokumentaci dostatečně popsány, jsou založeny individuálně pro tuto stavbu a ceny jsou odhadní. Dodavatel je povinen ocenit jednotlivé položky tak, aby k jejich splnění nepotřeboval další dodatky. Veškeré skladby jsou myšleny včetně pomocných prvků a konstrukcí. Prvky neuvedené ve výkazu jsou nedílnou součástí dodávky jednotlivé položky. V případě nejasnosti výkladu položky má přednost popis v PD, protože se může jednat o alternativní použití za neexistující položku v databázi.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</si>
  <si>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</si>
  <si>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</si>
  <si>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</si>
  <si>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</si>
  <si>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</si>
  <si>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</si>
  <si>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</si>
  <si>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</si>
  <si>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</si>
  <si>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</si>
  <si>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</si>
  <si>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</si>
  <si>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</si>
  <si>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</si>
  <si>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</si>
  <si>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</si>
  <si>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</si>
  <si>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</si>
  <si>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</si>
  <si>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</si>
  <si>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</si>
  <si>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</si>
  <si>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</si>
  <si>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</si>
  <si>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</si>
  <si>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</si>
  <si>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</si>
  <si>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</si>
  <si>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</si>
  <si>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</si>
  <si>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</si>
  <si>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</si>
  <si>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</si>
  <si>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</si>
  <si>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</si>
  <si>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</si>
  <si>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</si>
  <si>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</si>
  <si>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</si>
  <si>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</si>
  <si>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</si>
  <si>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</si>
  <si>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</si>
  <si>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</si>
  <si>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</si>
  <si>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</si>
  <si>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Architektonicko-stavební řešení</t>
  </si>
  <si>
    <t>STA</t>
  </si>
  <si>
    <t>1</t>
  </si>
  <si>
    <t>{f9ab3048-ab1b-453b-8993-7d173f11706f}</t>
  </si>
  <si>
    <t>2</t>
  </si>
  <si>
    <t>02</t>
  </si>
  <si>
    <t>Elektroinstalace</t>
  </si>
  <si>
    <t>{fa402bd5-e301-4eb4-8596-d120dea5b971}</t>
  </si>
  <si>
    <t>VRN</t>
  </si>
  <si>
    <t>Vedlejší rozpočtové náklady</t>
  </si>
  <si>
    <t>{49218c34-14a0-47af-ba76-f53496ff59a0}</t>
  </si>
  <si>
    <t>f001</t>
  </si>
  <si>
    <t>Plocha místností; nový stav</t>
  </si>
  <si>
    <t>m2</t>
  </si>
  <si>
    <t>201,81</t>
  </si>
  <si>
    <t>3</t>
  </si>
  <si>
    <t>f002</t>
  </si>
  <si>
    <t>Plocha nového keramického obkladu</t>
  </si>
  <si>
    <t>1,92</t>
  </si>
  <si>
    <t>KRYCÍ LIST SOUPISU PRACÍ</t>
  </si>
  <si>
    <t>f003</t>
  </si>
  <si>
    <t>Plocha stávajícího keramického obkladu</t>
  </si>
  <si>
    <t>1,8</t>
  </si>
  <si>
    <t>f004</t>
  </si>
  <si>
    <t>Plocha skladby SP1; zateplovaná část</t>
  </si>
  <si>
    <t>229,42</t>
  </si>
  <si>
    <t>f005</t>
  </si>
  <si>
    <t>Plocha skladby ZP1; oprava po provedení nové rampy</t>
  </si>
  <si>
    <t>12,3</t>
  </si>
  <si>
    <t>f006</t>
  </si>
  <si>
    <t>Plocha skladby ZP2; oprava po provedení nové rampy</t>
  </si>
  <si>
    <t>2,8</t>
  </si>
  <si>
    <t>Objekt:</t>
  </si>
  <si>
    <t>f007</t>
  </si>
  <si>
    <t>Plocha skladby ZP3; nová rampa</t>
  </si>
  <si>
    <t>18</t>
  </si>
  <si>
    <t>01 - Architektonicko-stavební řešení</t>
  </si>
  <si>
    <t>f008</t>
  </si>
  <si>
    <t>Plocha rovnané zeminy s osetím trávy; oprava po provedení nové rampy</t>
  </si>
  <si>
    <t>1,4</t>
  </si>
  <si>
    <t>f012</t>
  </si>
  <si>
    <t>Plocha lešení vnější</t>
  </si>
  <si>
    <t>105</t>
  </si>
  <si>
    <t>f010</t>
  </si>
  <si>
    <t>Plocha vnitřních omítek stěn</t>
  </si>
  <si>
    <t>634,118</t>
  </si>
  <si>
    <t>f011</t>
  </si>
  <si>
    <t>Plocha vnitřních omítek stropů</t>
  </si>
  <si>
    <t>f009</t>
  </si>
  <si>
    <t>Plocha skladby 1B1</t>
  </si>
  <si>
    <t>0,98</t>
  </si>
  <si>
    <t>f014</t>
  </si>
  <si>
    <t>Objem P2</t>
  </si>
  <si>
    <t>m3</t>
  </si>
  <si>
    <t>16,4</t>
  </si>
  <si>
    <t>f013</t>
  </si>
  <si>
    <t>Plocha P1</t>
  </si>
  <si>
    <t>40,6</t>
  </si>
  <si>
    <t>f016</t>
  </si>
  <si>
    <t>Plocha P4</t>
  </si>
  <si>
    <t>6,8</t>
  </si>
  <si>
    <t>f015</t>
  </si>
  <si>
    <t>Plocha P3</t>
  </si>
  <si>
    <t>22,5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</si>
  <si>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</si>
  <si>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</si>
  <si>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</si>
  <si>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</si>
  <si>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</si>
  <si>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</si>
  <si>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</si>
  <si>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</si>
  <si>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</si>
  <si>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</si>
  <si>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</si>
  <si>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</si>
  <si>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</si>
  <si>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</si>
  <si>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</si>
  <si>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</si>
  <si>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</si>
  <si>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</si>
  <si>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</si>
  <si>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</si>
  <si>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</si>
  <si>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</si>
  <si>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</si>
  <si>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</si>
  <si>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751 - Vzduchotechnika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</si>
  <si>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</si>
  <si>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</si>
  <si>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</si>
  <si>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</si>
  <si>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</si>
  <si>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</si>
  <si>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</si>
  <si>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</si>
  <si>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22-M - Montáže technologických zařízení pro dopravní stavby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</si>
  <si>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</si>
  <si>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</si>
  <si>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</si>
  <si>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</si>
  <si>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</si>
  <si>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</si>
  <si>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</si>
  <si>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</si>
  <si>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</si>
  <si>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</si>
  <si>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</si>
  <si>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</si>
  <si>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</si>
  <si>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</si>
  <si>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</si>
  <si>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</si>
  <si>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</si>
  <si>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</si>
  <si>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</si>
  <si>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</si>
  <si>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</si>
  <si>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CS ÚRS 2025 01</t>
  </si>
  <si>
    <t>4</t>
  </si>
  <si>
    <t>1437790456</t>
  </si>
  <si>
    <t>VV</t>
  </si>
  <si>
    <t>113106122</t>
  </si>
  <si>
    <t>Rozebrání dlažeb z kamenných dlaždic komunikací pro pěší ručně</t>
  </si>
  <si>
    <t>-1260497789</t>
  </si>
  <si>
    <t>113107122</t>
  </si>
  <si>
    <t>Odstranění podkladu z kameniva drceného tl přes 100 do 200 mm ručně</t>
  </si>
  <si>
    <t>-1462553198</t>
  </si>
  <si>
    <t>f015+f016</t>
  </si>
  <si>
    <t>113202111</t>
  </si>
  <si>
    <t>Vytrhání obrub krajníků obrubníků stojatých</t>
  </si>
  <si>
    <t>m</t>
  </si>
  <si>
    <t>-773683857</t>
  </si>
  <si>
    <t>1,07+0,94"dmtž z důvodu realizace nové rampy; provést šetrným způsobem, bude zpětně použito</t>
  </si>
  <si>
    <t>1,7+5,2</t>
  </si>
  <si>
    <t>Součet</t>
  </si>
  <si>
    <t>5</t>
  </si>
  <si>
    <t>122211101</t>
  </si>
  <si>
    <t>Odkopávky a prokopávky v hornině třídy těžitelnosti I, skupiny 3 ručně</t>
  </si>
  <si>
    <t>-1016830770</t>
  </si>
  <si>
    <t>6</t>
  </si>
  <si>
    <t>162211311</t>
  </si>
  <si>
    <t>Vodorovné přemístění výkopku z horniny třídy těžitelnosti I skupiny 1 až 3 stavebním kolečkem do 10 m</t>
  </si>
  <si>
    <t>599621585</t>
  </si>
  <si>
    <t>7</t>
  </si>
  <si>
    <t>162211329</t>
  </si>
  <si>
    <t>Příplatek k vodorovnému přemístění výkopku z horniny třídy těžitelnosti II skupiny 4 a 5 stavebním kolečkem za každých dalších 10 m</t>
  </si>
  <si>
    <t>1658251868</t>
  </si>
  <si>
    <t>f014*5</t>
  </si>
  <si>
    <t>8</t>
  </si>
  <si>
    <t>162751117</t>
  </si>
  <si>
    <t>Vodorovné přemístění přes 9 000 do 10000 m výkopku/sypaniny z horniny třídy těžitelnosti I skupiny 1 až 3</t>
  </si>
  <si>
    <t>1593861687</t>
  </si>
  <si>
    <t>P</t>
  </si>
  <si>
    <t>Poznámka k položce:_x000d_
Odvoz zeminy nehvodné pro další využití na skládku do 10km.</t>
  </si>
  <si>
    <t>f014-14,12</t>
  </si>
  <si>
    <t>9</t>
  </si>
  <si>
    <t>167151101</t>
  </si>
  <si>
    <t>Nakládání výkopku z hornin třídy těžitelnosti I skupiny 1 až 3 do 100 m3</t>
  </si>
  <si>
    <t>1606520997</t>
  </si>
  <si>
    <t>10</t>
  </si>
  <si>
    <t>167151121</t>
  </si>
  <si>
    <t>Skládání nebo překládání výkopku z horniny třídy těžitelnosti I skupiny 1 až 3</t>
  </si>
  <si>
    <t>851964571</t>
  </si>
  <si>
    <t>11</t>
  </si>
  <si>
    <t>171152501</t>
  </si>
  <si>
    <t>Zhutnění podloží z hornin soudržných nebo nesoudržných pod násypy</t>
  </si>
  <si>
    <t>802311410</t>
  </si>
  <si>
    <t>f007+f005+f006</t>
  </si>
  <si>
    <t>171201221</t>
  </si>
  <si>
    <t>Poplatek za uložení na skládce (skládkovné) zeminy a kamení kód odpadu 17 05 04</t>
  </si>
  <si>
    <t>t</t>
  </si>
  <si>
    <t>-841002374</t>
  </si>
  <si>
    <t>2,28*1,8</t>
  </si>
  <si>
    <t>13</t>
  </si>
  <si>
    <t>171251201</t>
  </si>
  <si>
    <t>Uložení sypaniny na skládky nebo meziskládky</t>
  </si>
  <si>
    <t>2081404348</t>
  </si>
  <si>
    <t>14</t>
  </si>
  <si>
    <t>174111101</t>
  </si>
  <si>
    <t>Zásyp jam, šachet rýh nebo kolem objektů sypaninou se zhutněním ručně</t>
  </si>
  <si>
    <t>1359244254</t>
  </si>
  <si>
    <t>14,12</t>
  </si>
  <si>
    <t>15</t>
  </si>
  <si>
    <t>174111109</t>
  </si>
  <si>
    <t>Příplatek k zásypu za ruční prohození sypaniny sítem</t>
  </si>
  <si>
    <t>-1965533289</t>
  </si>
  <si>
    <t>16</t>
  </si>
  <si>
    <t>181111121</t>
  </si>
  <si>
    <t>Plošná úprava terénu do 500 m2 zemina skupiny 1 až 4 nerovnosti přes 100 do 150 mm v rovinně a svahu do 1:5</t>
  </si>
  <si>
    <t>29475499</t>
  </si>
  <si>
    <t>17</t>
  </si>
  <si>
    <t>181311103</t>
  </si>
  <si>
    <t>Rozprostření ornice tl vrstvy do 200 mm v rovině nebo ve svahu do 1:5 ručně</t>
  </si>
  <si>
    <t>1184601374</t>
  </si>
  <si>
    <t>M</t>
  </si>
  <si>
    <t>10364101</t>
  </si>
  <si>
    <t>zemina pro terénní úpravy - ornice</t>
  </si>
  <si>
    <t>1645889645</t>
  </si>
  <si>
    <t>Poznámka k položce:_x000d_
Hmotnost ornice v pevném stavu, 1,35t/m3. Včetně dopravy ornice na stavbu. V případě použití sejmuté ornice ze stavby, nebude dodávka nové ornice účtována.</t>
  </si>
  <si>
    <t>f008*0,2"plocha*tl. zeminy 0,2m; po usednutí cca 0,15m</t>
  </si>
  <si>
    <t>0,280*1,35</t>
  </si>
  <si>
    <t>19</t>
  </si>
  <si>
    <t>181411131</t>
  </si>
  <si>
    <t>Založení parkového trávníku výsevem pl do 1000 m2 v rovině a ve svahu do 1:5</t>
  </si>
  <si>
    <t>1621856828</t>
  </si>
  <si>
    <t>20</t>
  </si>
  <si>
    <t>00572410</t>
  </si>
  <si>
    <t>osivo směs travní parková</t>
  </si>
  <si>
    <t>kg</t>
  </si>
  <si>
    <t>1386023167</t>
  </si>
  <si>
    <t xml:space="preserve">Poznámka k položce:_x000d_
Spotřeba 20g/m2._x000d_
</t>
  </si>
  <si>
    <t>1,4*0,02 'Přepočtené koeficientem množství</t>
  </si>
  <si>
    <t>181951111</t>
  </si>
  <si>
    <t>Úprava pláně v hornině třídy těžitelnosti I skupiny 1 až 3 bez zhutnění strojně</t>
  </si>
  <si>
    <t>-1263150597</t>
  </si>
  <si>
    <t>22</t>
  </si>
  <si>
    <t>183451311</t>
  </si>
  <si>
    <t>Provzdušnění trávníku bez přísevu travního osiva pl do 1000 m2 v rovině nebo na svahu do 1:5</t>
  </si>
  <si>
    <t>2136757438</t>
  </si>
  <si>
    <t>23</t>
  </si>
  <si>
    <t>185803211</t>
  </si>
  <si>
    <t>Uválcování trávníku v rovině a svahu do 1:5</t>
  </si>
  <si>
    <t>1583926790</t>
  </si>
  <si>
    <t>24</t>
  </si>
  <si>
    <t>185804312</t>
  </si>
  <si>
    <t>Zalití rostlin vodou plocha přes 20 m2</t>
  </si>
  <si>
    <t>-1419098839</t>
  </si>
  <si>
    <t>Poznámka k položce:_x000d_
Spotřeba 10l/m2.</t>
  </si>
  <si>
    <t>(f008*1,15)*10"plocha*10l/m2</t>
  </si>
  <si>
    <t>16,1/1000"jedna zálivka po výsevu</t>
  </si>
  <si>
    <t>Zakládání</t>
  </si>
  <si>
    <t>25</t>
  </si>
  <si>
    <t>271542211</t>
  </si>
  <si>
    <t>Podsyp pod základové konstrukce se zhutněním z netříděné štěrkodrtě</t>
  </si>
  <si>
    <t>1617293681</t>
  </si>
  <si>
    <t>f009*0,55</t>
  </si>
  <si>
    <t>26</t>
  </si>
  <si>
    <t>272313711</t>
  </si>
  <si>
    <t>Základové klenby z betonu tř. C 20/25</t>
  </si>
  <si>
    <t>1811434928</t>
  </si>
  <si>
    <t>f009*0,05</t>
  </si>
  <si>
    <t>27</t>
  </si>
  <si>
    <t>273321511</t>
  </si>
  <si>
    <t>Základové desky ze ŽB bez zvýšených nároků na prostředí tř. C 25/30</t>
  </si>
  <si>
    <t>1852580929</t>
  </si>
  <si>
    <t>f009*0,15</t>
  </si>
  <si>
    <t>28</t>
  </si>
  <si>
    <t>273362021</t>
  </si>
  <si>
    <t>Výztuž základových desek svařovanými sítěmi Kari</t>
  </si>
  <si>
    <t>777796198</t>
  </si>
  <si>
    <t>0,42*0,12</t>
  </si>
  <si>
    <t>Svislé a kompletní konstrukce</t>
  </si>
  <si>
    <t>29</t>
  </si>
  <si>
    <t>310002101</t>
  </si>
  <si>
    <t>Vložení trub průřezu do 0,02 m2 do otvorů vytvořených ve zdech tl do 0,5 m</t>
  </si>
  <si>
    <t>kus</t>
  </si>
  <si>
    <t>-980754557</t>
  </si>
  <si>
    <t>30</t>
  </si>
  <si>
    <t>14011050</t>
  </si>
  <si>
    <t>trubka ocelová bezešvá hladká jakost 11 353 76x3,2mm</t>
  </si>
  <si>
    <t>-1434665330</t>
  </si>
  <si>
    <t>0,3*2"m.č. 1.01 pro nové vedení ELE</t>
  </si>
  <si>
    <t>0,3*1"m.č. 1.04 pro nové vedení vzduchu</t>
  </si>
  <si>
    <t>31</t>
  </si>
  <si>
    <t>310002131</t>
  </si>
  <si>
    <t>Vložení trub průřezu přes 0,1 do 0,25 m2 do otvorů vytvořených ve zdech tl do 0,5 m</t>
  </si>
  <si>
    <t>-1837557450</t>
  </si>
  <si>
    <t>32</t>
  </si>
  <si>
    <t>14011112.r01</t>
  </si>
  <si>
    <t>trubka ocelová bezešvá hladká jakost 11 353 356x9,0mm</t>
  </si>
  <si>
    <t>vlastní</t>
  </si>
  <si>
    <t>2084222495</t>
  </si>
  <si>
    <t>0,3"m.č. 1.08 pro vedení VZT</t>
  </si>
  <si>
    <t>33</t>
  </si>
  <si>
    <t>310237241</t>
  </si>
  <si>
    <t>Zazdívka otvorů pl přes 0,09 do 0,25 m2 ve zdivu nadzákladovém cihlami pálenými tl do 300 mm</t>
  </si>
  <si>
    <t>-131380401</t>
  </si>
  <si>
    <t>1"otvor po odkouření krbu</t>
  </si>
  <si>
    <t>34</t>
  </si>
  <si>
    <t>310239211</t>
  </si>
  <si>
    <t>Zazdívka otvorů pl přes 1 do 4 m2 ve zdivu nadzákladovém cihlami pálenými na MVC</t>
  </si>
  <si>
    <t>975053360</t>
  </si>
  <si>
    <t>1,48*2,0*0,3"m.č. 1.08</t>
  </si>
  <si>
    <t>1,25"rezerva; zazdívky</t>
  </si>
  <si>
    <t>35</t>
  </si>
  <si>
    <t>317168052</t>
  </si>
  <si>
    <t>Překlad keramický vysoký v 238 mm dl 1250 mm</t>
  </si>
  <si>
    <t>1667618654</t>
  </si>
  <si>
    <t>2"m.č. 1.01/1.08</t>
  </si>
  <si>
    <t>36</t>
  </si>
  <si>
    <t>317168054</t>
  </si>
  <si>
    <t>Překlad keramický vysoký v 238 mm dl 1750 mm</t>
  </si>
  <si>
    <t>-1299939877</t>
  </si>
  <si>
    <t>2"m.č. 1.01/1.05</t>
  </si>
  <si>
    <t>37</t>
  </si>
  <si>
    <t>339921132</t>
  </si>
  <si>
    <t>Osazování betonových palisád do betonového základu v řadě výšky prvku přes 0,5 do 1 m</t>
  </si>
  <si>
    <t>-2018398789</t>
  </si>
  <si>
    <t>5,6*2</t>
  </si>
  <si>
    <t>38</t>
  </si>
  <si>
    <t>59228279</t>
  </si>
  <si>
    <t>palisáda půlkulatá betonová 200x800mm přírodní</t>
  </si>
  <si>
    <t>1596694762</t>
  </si>
  <si>
    <t>37+37</t>
  </si>
  <si>
    <t>39</t>
  </si>
  <si>
    <t>340239212</t>
  </si>
  <si>
    <t>Zazdívka otvorů v příčkách nebo stěnách pl přes 1 do 4 m2 cihlami plnými tl přes 100 mm</t>
  </si>
  <si>
    <t>-1163929785</t>
  </si>
  <si>
    <t>0,73*2,02"m.č. 1.01/1.05</t>
  </si>
  <si>
    <t>0,9*2,02"m.č. 1.07/1.08</t>
  </si>
  <si>
    <t>5,63"rezerva; zazdívky</t>
  </si>
  <si>
    <t>Komunikace pozemní</t>
  </si>
  <si>
    <t>40</t>
  </si>
  <si>
    <t>564261011</t>
  </si>
  <si>
    <t>Podklad nebo podsyp ze štěrkopísku ŠP plochy do 100 m2 tl 200 mm</t>
  </si>
  <si>
    <t>-772860706</t>
  </si>
  <si>
    <t>Poznámka k položce:_x000d_
Frakce 0-32mm.</t>
  </si>
  <si>
    <t>41</t>
  </si>
  <si>
    <t>564761101</t>
  </si>
  <si>
    <t>Podklad z kameniva hrubého drceného vel. 32-63 mm plochy do 100 m2 tl 200 mm</t>
  </si>
  <si>
    <t>-779556056</t>
  </si>
  <si>
    <t>Poznámka k položce:_x000d_
Frakce 0-63mm.</t>
  </si>
  <si>
    <t>f005+f006</t>
  </si>
  <si>
    <t>42</t>
  </si>
  <si>
    <t>581121311</t>
  </si>
  <si>
    <t>Kryt cementobetonový vozovek skupiny CB III tl 150 mm</t>
  </si>
  <si>
    <t>-85765890</t>
  </si>
  <si>
    <t>Poznámka k položce:_x000d_
Včetně řezání dilatačních spár a jejich výplň, kartáčování povrchu.</t>
  </si>
  <si>
    <t>43</t>
  </si>
  <si>
    <t>591211111</t>
  </si>
  <si>
    <t>Kladení dlažby z kostek drobných z kamene do lože z kameniva těženého tl 50 mm</t>
  </si>
  <si>
    <t>-1507148959</t>
  </si>
  <si>
    <t>44</t>
  </si>
  <si>
    <t>596811120</t>
  </si>
  <si>
    <t>Kladení betonové dlažby komunikací pro pěší do lože z kameniva velikosti do 0,09 m2 pl do 50 m2</t>
  </si>
  <si>
    <t>-1428733510</t>
  </si>
  <si>
    <t>Úpravy povrchů, podlahy a osazování výplní</t>
  </si>
  <si>
    <t>45</t>
  </si>
  <si>
    <t>611325418</t>
  </si>
  <si>
    <t>Oprava vnitřní vápenocementové hladké omítky tl do 20 mm stropů v rozsahu plochy přes 30 do 50 % s celoplošným přeštukováním tl do 3 mm</t>
  </si>
  <si>
    <t>878580454</t>
  </si>
  <si>
    <t>46</t>
  </si>
  <si>
    <t>612131101</t>
  </si>
  <si>
    <t>Cementový postřik vnitřních stěn nanášený celoplošně ručně</t>
  </si>
  <si>
    <t>-1910448226</t>
  </si>
  <si>
    <t>Zazdívky otvorů</t>
  </si>
  <si>
    <t>1,48*2,0*2"m.č. 1.08</t>
  </si>
  <si>
    <t>0,73*2,02*2"m.č. 1.01/1.05</t>
  </si>
  <si>
    <t>0,9*2,02*2"m.č. 1.07/1.08</t>
  </si>
  <si>
    <t>0,4*0,4"po odkouření krbu</t>
  </si>
  <si>
    <t>47</t>
  </si>
  <si>
    <t>612131121</t>
  </si>
  <si>
    <t>Penetrační disperzní nátěr vnitřních stěn nanášený ručně</t>
  </si>
  <si>
    <t>21049067</t>
  </si>
  <si>
    <t>48</t>
  </si>
  <si>
    <t>612142001</t>
  </si>
  <si>
    <t>Pletivo sklovláknité vnitřních stěn vtlačené do tmelu</t>
  </si>
  <si>
    <t>467994719</t>
  </si>
  <si>
    <t>49</t>
  </si>
  <si>
    <t>612321141</t>
  </si>
  <si>
    <t>Vápenocementová omítka štuková dvouvrstvá vnitřních stěn nanášená ručně</t>
  </si>
  <si>
    <t>248155738</t>
  </si>
  <si>
    <t>50</t>
  </si>
  <si>
    <t>612325302</t>
  </si>
  <si>
    <t>Vápenocementová štuková omítka ostění nebo nadpraží</t>
  </si>
  <si>
    <t>-2030812576</t>
  </si>
  <si>
    <t>Poznámka k položce:_x000d_
Včetně ochranných kovových lišt rohů.</t>
  </si>
  <si>
    <t>51</t>
  </si>
  <si>
    <t>612325419</t>
  </si>
  <si>
    <t>Oprava vnitřní vápenocementové hladké omítky tl do 20 mm stěn v rozsahu plochy přes 30 do 50 % s celoplošným přeštukováním tl do 3 mm</t>
  </si>
  <si>
    <t>-590672831</t>
  </si>
  <si>
    <t>52</t>
  </si>
  <si>
    <t>622131101</t>
  </si>
  <si>
    <t>Cementový postřik vnějších stěn nanášený celoplošně ručně</t>
  </si>
  <si>
    <t>1128569879</t>
  </si>
  <si>
    <t>1,48*2,0"m.č. 1.08</t>
  </si>
  <si>
    <t>53</t>
  </si>
  <si>
    <t>622142001</t>
  </si>
  <si>
    <t>Sklovláknité pletivo vnějších stěn vtlačené do tmelu</t>
  </si>
  <si>
    <t>475652936</t>
  </si>
  <si>
    <t>54</t>
  </si>
  <si>
    <t>622321141</t>
  </si>
  <si>
    <t>Vápenocementová omítka štuková dvouvrstvá vnějších stěn nanášená ručně</t>
  </si>
  <si>
    <t>1954644814</t>
  </si>
  <si>
    <t>55</t>
  </si>
  <si>
    <t>632683112</t>
  </si>
  <si>
    <t>Sešívání trhlin v betonových podlahách ocelovými sponkami ve vzdálenosti přes 10 do 15 cm</t>
  </si>
  <si>
    <t>2013135754</t>
  </si>
  <si>
    <t>Poznámka k položce:_x000d_
Množství sešívaných trhlin je odhad. Bude účtováno podle skutečnosti.</t>
  </si>
  <si>
    <t>56</t>
  </si>
  <si>
    <t>633992111</t>
  </si>
  <si>
    <t>Odmaštění betonových podlah od olejových nánosů</t>
  </si>
  <si>
    <t>-200114681</t>
  </si>
  <si>
    <t>57</t>
  </si>
  <si>
    <t>642942111</t>
  </si>
  <si>
    <t>Osazování zárubní nebo rámů dveřních kovových do 2,5 m2 na MC</t>
  </si>
  <si>
    <t>952413380</t>
  </si>
  <si>
    <t>58</t>
  </si>
  <si>
    <t>55331488</t>
  </si>
  <si>
    <t>zárubeň jednokřídlá ocelová pro zdění tl stěny 110-150mm rozměru 900/1970, 2100mm</t>
  </si>
  <si>
    <t>-1774600420</t>
  </si>
  <si>
    <t>59</t>
  </si>
  <si>
    <t>642942221</t>
  </si>
  <si>
    <t>Osazování zárubní nebo rámů dveřních kovových přes 2,5 do 4,5 m2 na MC</t>
  </si>
  <si>
    <t>606164074</t>
  </si>
  <si>
    <t>60</t>
  </si>
  <si>
    <t>55331746.r01</t>
  </si>
  <si>
    <t>zárubeň dvoukřídlá ocelová pro zdění tl stěny 110-150mm rozměru 1200/1970, 2100mm</t>
  </si>
  <si>
    <t>635674175</t>
  </si>
  <si>
    <t>Ostatní konstrukce a práce, bourání</t>
  </si>
  <si>
    <t>61</t>
  </si>
  <si>
    <t>9.r01</t>
  </si>
  <si>
    <t>Vybudování ochranných konstrukcí</t>
  </si>
  <si>
    <t>soubor</t>
  </si>
  <si>
    <t>470625189</t>
  </si>
  <si>
    <t>Poznámka k položce:_x000d_
Vybudování vhodných ochranných konstrukcí a zařízení v průběhu prací, která zabrání šíření nečistot do ostatních prostor nezasažených stavbou. V případě prací probíhajících v blízkosti nasávání větracího vzduchu do objektu, musí být prováděné práce bezprašné (kropení vodou apod.), nebo musí být nasávání opatřeno filtračním zařízením proti nežádoucímu nasátí prachu do objektu. Ochranné konstrukce a zařízení budou po dokončení prací odstraněny včetně uvedení do původního stavu konstrukcí, které byly pro vybudování využity.</t>
  </si>
  <si>
    <t>62</t>
  </si>
  <si>
    <t>9.r02</t>
  </si>
  <si>
    <t>Zajištění ochrany proti hluku a prachu</t>
  </si>
  <si>
    <t>-644818798</t>
  </si>
  <si>
    <t>Poznámka k položce:_x000d_
Provedení opatření proti šíření hluku a prachu během stavebních prací (OSB, fólie, geotextílie). Spoje lepené. Zajistit 100% nepropustnost prachu do stavbou nedotčených prostorů žádnými otvory. Použité konstrukce budou po dokončení prací odstraněny, povrchy uvedeny do původního stavu. Denní úklid mokrou cestou.</t>
  </si>
  <si>
    <t>63</t>
  </si>
  <si>
    <t>9.r03</t>
  </si>
  <si>
    <t>Kontrola stavu stávajícícho vodovodu a kanalizace</t>
  </si>
  <si>
    <t>1406128283</t>
  </si>
  <si>
    <t>Poznámka k položce:_x000d_
Jedná-li se o nevyužívané potrubí vodovodu a kanalizace pro sousední objekt, je možné je_x000d_
demontovat.</t>
  </si>
  <si>
    <t>1"m.č. 1.01</t>
  </si>
  <si>
    <t>64</t>
  </si>
  <si>
    <t>9.r04</t>
  </si>
  <si>
    <t>Demontáž předmětů z průvalku</t>
  </si>
  <si>
    <t>-1137334253</t>
  </si>
  <si>
    <t>Poznámka k položce:_x000d_
WIFI včetně kabeláže zachovat a v průběhu rekonstrukce zajistit proti poškození.</t>
  </si>
  <si>
    <t>65</t>
  </si>
  <si>
    <t>916131113</t>
  </si>
  <si>
    <t>Osazení silničního obrubníku betonového ležatého s boční opěrou do lože z betonu prostého</t>
  </si>
  <si>
    <t>-1588451912</t>
  </si>
  <si>
    <t>66</t>
  </si>
  <si>
    <t>59217029</t>
  </si>
  <si>
    <t>obrubník silniční betonový nájezdový 1000x150x150mm</t>
  </si>
  <si>
    <t>-1164091286</t>
  </si>
  <si>
    <t>3*1,02 'Přepočtené koeficientem množství</t>
  </si>
  <si>
    <t>67</t>
  </si>
  <si>
    <t>916241213</t>
  </si>
  <si>
    <t>Osazení obrubníku kamenného stojatého s boční opěrou do lože z betonu prostého</t>
  </si>
  <si>
    <t>58265781</t>
  </si>
  <si>
    <t>1,07+0,94"zpětná montáž po dokončení nové rampy</t>
  </si>
  <si>
    <t>68</t>
  </si>
  <si>
    <t>941221111</t>
  </si>
  <si>
    <t>Montáž lešení řadového rámového těžkého zatížení do 300 kg/m2 š od 0,9 do 1,2 m v do 10 m</t>
  </si>
  <si>
    <t>795385402</t>
  </si>
  <si>
    <t>Poznámka k položce:_x000d_
Lešení musí být uzemněno proti oblesku a provedena revize. Včetně okopových plechů, vnějšího a vnitřního zábradlí, ukotvení, ochranných sítí, zajištěných průchodů, revize.</t>
  </si>
  <si>
    <t>69</t>
  </si>
  <si>
    <t>941221211</t>
  </si>
  <si>
    <t>Příplatek k lešení řadovému rámovému těžkému do 300 kg/m2 š od 0,9 1,2 m v do 10 m za každý den použití</t>
  </si>
  <si>
    <t>1108475302</t>
  </si>
  <si>
    <t>f012*20</t>
  </si>
  <si>
    <t>70</t>
  </si>
  <si>
    <t>941221312</t>
  </si>
  <si>
    <t>Odborná prohlídka lešení řadového rámového těžkého s podlahami zatížení do 300 kg/m2 š od 0,9 do 1,2 m v do 25 m pl do 500 m2 zakrytého sítí</t>
  </si>
  <si>
    <t>939650337</t>
  </si>
  <si>
    <t>71</t>
  </si>
  <si>
    <t>941221811</t>
  </si>
  <si>
    <t>Demontáž lešení řadového rámového těžkého zatížení do 300 kg/m2 š od 0,9 do 1,2 m v do 10 m</t>
  </si>
  <si>
    <t>-6606252</t>
  </si>
  <si>
    <t>72</t>
  </si>
  <si>
    <t>949101112</t>
  </si>
  <si>
    <t>Lešení pomocné pro objekty pozemních staveb s lešeňovou podlahou v přes 1,9 do 3,5 m zatížení do 150 kg/m2</t>
  </si>
  <si>
    <t>569890817</t>
  </si>
  <si>
    <t>Poznámka k položce:_x000d_
Pro vnitřní práce.</t>
  </si>
  <si>
    <t>73</t>
  </si>
  <si>
    <t>952901221</t>
  </si>
  <si>
    <t>Vyčištění budov průmyslových objektů při jakékoliv výšce podlaží</t>
  </si>
  <si>
    <t>-1632055676</t>
  </si>
  <si>
    <t>74</t>
  </si>
  <si>
    <t>962031133</t>
  </si>
  <si>
    <t>Bourání příček nebo přizdívek z cihel pálených tl přes 100 do 150 mm</t>
  </si>
  <si>
    <t>575949649</t>
  </si>
  <si>
    <t>m.č. 1.06</t>
  </si>
  <si>
    <t>(1,32+1,8)*5,015</t>
  </si>
  <si>
    <t>-0,8*1,97</t>
  </si>
  <si>
    <t>75</t>
  </si>
  <si>
    <t>963054949</t>
  </si>
  <si>
    <t>Bourání ŽB schodnic jakékoli délky</t>
  </si>
  <si>
    <t>-1053029435</t>
  </si>
  <si>
    <t>2,9*3</t>
  </si>
  <si>
    <t>76</t>
  </si>
  <si>
    <t>967031132</t>
  </si>
  <si>
    <t>Přisekání rovných ostění v cihelném zdivu na MV nebo MVC</t>
  </si>
  <si>
    <t>442121330</t>
  </si>
  <si>
    <t>(1,3+2,02+2,02)*0,15</t>
  </si>
  <si>
    <t>(1,0+2,02+2,02)*0,15</t>
  </si>
  <si>
    <t>((1,48+1,48+2,0+2,0)*0,3)*5</t>
  </si>
  <si>
    <t>77</t>
  </si>
  <si>
    <t>968072244</t>
  </si>
  <si>
    <t>Vybourání kovových rámů oken jednoduchých včetně křídel pl do 1 m2</t>
  </si>
  <si>
    <t>-733844880</t>
  </si>
  <si>
    <t>1,2*0,8"v příčce mezi m.č. 1.03/1.01</t>
  </si>
  <si>
    <t>78</t>
  </si>
  <si>
    <t>968072455</t>
  </si>
  <si>
    <t>Vybourání kovových dveřních zárubní pl do 2 m2</t>
  </si>
  <si>
    <t>638489808</t>
  </si>
  <si>
    <t>Poznámka k položce:_x000d_
Včetně vyvěšení křídel.</t>
  </si>
  <si>
    <t>0,8*1,97"m.č. 1.01/1.05</t>
  </si>
  <si>
    <t>0,8*1,97"m.č. 1.05/1.06</t>
  </si>
  <si>
    <t>0,8*1,97"m.č. 1.02/1.01</t>
  </si>
  <si>
    <t>0,8*1,97"m.č. 1.08/1.07</t>
  </si>
  <si>
    <t>79</t>
  </si>
  <si>
    <t>968072456</t>
  </si>
  <si>
    <t>Vybourání kovových dveřních zárubní pl přes 2 m2</t>
  </si>
  <si>
    <t>-1527163028</t>
  </si>
  <si>
    <t>1,6*2,1"m.č. 1.01/1.04</t>
  </si>
  <si>
    <t>(1,0+0,36)*1,97"m.č. 1.01/1.03</t>
  </si>
  <si>
    <t>80</t>
  </si>
  <si>
    <t>968082017</t>
  </si>
  <si>
    <t>Vybourání plastových rámů oken včetně křídel plochy přes 2 do 4 m2</t>
  </si>
  <si>
    <t>1797868327</t>
  </si>
  <si>
    <t>(1,48*2,0)*6</t>
  </si>
  <si>
    <t>81</t>
  </si>
  <si>
    <t>971033631</t>
  </si>
  <si>
    <t>Vybourání otvorů ve zdivu cihelném pl do 4 m2 na MVC nebo MV tl do 150 mm</t>
  </si>
  <si>
    <t>-1361224183</t>
  </si>
  <si>
    <t>1,3*2,02"m.č. 1.01/1.05</t>
  </si>
  <si>
    <t>1,0*2,02"m.č. 1.01/1.08</t>
  </si>
  <si>
    <t>82</t>
  </si>
  <si>
    <t>975021211</t>
  </si>
  <si>
    <t>Podchycení nadzákladového zdiva pod stropem tl zdiva do 450 mm</t>
  </si>
  <si>
    <t>227662510</t>
  </si>
  <si>
    <t>1,3+1,0</t>
  </si>
  <si>
    <t>83</t>
  </si>
  <si>
    <t>977151116</t>
  </si>
  <si>
    <t>Jádrové vrty diamantovými korunkami do stavebních materiálů D přes 70 do 80 mm</t>
  </si>
  <si>
    <t>-1411925586</t>
  </si>
  <si>
    <t>0,3*2"m.č. 1.01 pro chráničku pr. 75mm</t>
  </si>
  <si>
    <t>0,3*1"m.č. 1.04 pro chráničku pr. 75mm</t>
  </si>
  <si>
    <t>84</t>
  </si>
  <si>
    <t>977151129</t>
  </si>
  <si>
    <t>Jádrové vrty diamantovými korunkami do stavebních materiálů D přes 300 do 350 mm</t>
  </si>
  <si>
    <t>2051706887</t>
  </si>
  <si>
    <t>0,3*1"m.č. 1.08 pro vedení VZT</t>
  </si>
  <si>
    <t>85</t>
  </si>
  <si>
    <t>978012161</t>
  </si>
  <si>
    <t>Otlučení (osekání) vnitřní vápenné nebo vápenocementové omítky stropů rákosových v rozsahu přes 30 do 50 %</t>
  </si>
  <si>
    <t>-960173867</t>
  </si>
  <si>
    <t>86</t>
  </si>
  <si>
    <t>978013161</t>
  </si>
  <si>
    <t>Otlučení (osekání) vnitřní vápenné nebo vápenocementové omítky stěn v rozsahu přes 30 do 50 %</t>
  </si>
  <si>
    <t>863110862</t>
  </si>
  <si>
    <t>87</t>
  </si>
  <si>
    <t>993111111</t>
  </si>
  <si>
    <t>Dovoz a odvoz lešení řadového do 10 km včetně naložení a složení</t>
  </si>
  <si>
    <t>1107441271</t>
  </si>
  <si>
    <t>88</t>
  </si>
  <si>
    <t>993111119</t>
  </si>
  <si>
    <t>Příplatek k ceně dovozu a odvozu lešení řadového ZKD 10 km přes 10 km</t>
  </si>
  <si>
    <t>1614626010</t>
  </si>
  <si>
    <t>Poznámka k položce:_x000d_
Do 100km od stavby.</t>
  </si>
  <si>
    <t>f012*10</t>
  </si>
  <si>
    <t>997</t>
  </si>
  <si>
    <t>Přesun sutě</t>
  </si>
  <si>
    <t>89</t>
  </si>
  <si>
    <t>997013211</t>
  </si>
  <si>
    <t>Vnitrostaveništní doprava suti a vybouraných hmot pro budovy v do 6 m ručně</t>
  </si>
  <si>
    <t>2093575298</t>
  </si>
  <si>
    <t>90</t>
  </si>
  <si>
    <t>997013219</t>
  </si>
  <si>
    <t>Příplatek k vnitrostaveništní dopravě suti a vybouraných hmot za zvětšenou dopravu suti ZKD 10 m</t>
  </si>
  <si>
    <t>-1826002708</t>
  </si>
  <si>
    <t>66,209*5</t>
  </si>
  <si>
    <t>91</t>
  </si>
  <si>
    <t>997013501</t>
  </si>
  <si>
    <t>Odvoz suti a vybouraných hmot na skládku nebo meziskládku do 1 km se složením</t>
  </si>
  <si>
    <t>-1119224870</t>
  </si>
  <si>
    <t>92</t>
  </si>
  <si>
    <t>997013509</t>
  </si>
  <si>
    <t>Příplatek k odvozu suti a vybouraných hmot na skládku ZKD 1 km přes 1 km</t>
  </si>
  <si>
    <t>1630794921</t>
  </si>
  <si>
    <t>Poznámka k položce:_x000d_
Do 20 km od stavby.</t>
  </si>
  <si>
    <t>66,209*19</t>
  </si>
  <si>
    <t>93</t>
  </si>
  <si>
    <t>997013609.r01</t>
  </si>
  <si>
    <t>Poplatek za uložení na skládce (skládkovné) veškerého (všech druhů) stavebního odpadu</t>
  </si>
  <si>
    <t>-734514175</t>
  </si>
  <si>
    <t>Poznámka k položce:_x000d_
Ceny dle místních podmínek.</t>
  </si>
  <si>
    <t>998</t>
  </si>
  <si>
    <t>Přesun hmot</t>
  </si>
  <si>
    <t>94</t>
  </si>
  <si>
    <t>998018001</t>
  </si>
  <si>
    <t>Přesun hmot pro budovy ruční pro budovy v do 6 m</t>
  </si>
  <si>
    <t>-543408871</t>
  </si>
  <si>
    <t>PSV</t>
  </si>
  <si>
    <t>Práce a dodávky PSV</t>
  </si>
  <si>
    <t>711</t>
  </si>
  <si>
    <t>Izolace proti vodě, vlhkosti a plynům</t>
  </si>
  <si>
    <t>95</t>
  </si>
  <si>
    <t>711111052</t>
  </si>
  <si>
    <t>Provedení izolace proti zemní vlhkosti vodorovné za studena 2x nátěr tekutou lepenkou</t>
  </si>
  <si>
    <t>404559208</t>
  </si>
  <si>
    <t>Poznámka k položce:_x000d_
Včetně opracování všech prostupů, lemů, okrajů apod.</t>
  </si>
  <si>
    <t>96</t>
  </si>
  <si>
    <t>11163150</t>
  </si>
  <si>
    <t>lak penetrační asfaltový</t>
  </si>
  <si>
    <t>765954192</t>
  </si>
  <si>
    <t>0,98*0,0006 'Přepočtené koeficientem množství</t>
  </si>
  <si>
    <t>97</t>
  </si>
  <si>
    <t>711112052</t>
  </si>
  <si>
    <t>Provedení izolace proti zemní vlhkosti svislé za studena 2x nátěr tekutou lepenkou</t>
  </si>
  <si>
    <t>2086365051</t>
  </si>
  <si>
    <t>(0,7*4)*0,3</t>
  </si>
  <si>
    <t>98</t>
  </si>
  <si>
    <t>-1135921909</t>
  </si>
  <si>
    <t>1,68*0,00068 'Přepočtené koeficientem množství</t>
  </si>
  <si>
    <t>99</t>
  </si>
  <si>
    <t>711141559</t>
  </si>
  <si>
    <t>Provedení izolace proti zemní vlhkosti pásy přitavením vodorovné NAIP</t>
  </si>
  <si>
    <t>1472658308</t>
  </si>
  <si>
    <t>100</t>
  </si>
  <si>
    <t>62855001</t>
  </si>
  <si>
    <t>pás asfaltový natavitelný modifikovaný SBS s vložkou z polyesterové rohože a spalitelnou PE fólií nebo jemnozrnným minerálním posypem na horním povrchu tl 4,0mm</t>
  </si>
  <si>
    <t>-112801371</t>
  </si>
  <si>
    <t>0,98*1,1655 'Přepočtené koeficientem množství</t>
  </si>
  <si>
    <t>101</t>
  </si>
  <si>
    <t>711142559</t>
  </si>
  <si>
    <t>Provedení izolace proti zemní vlhkosti pásy přitavením svislé NAIP</t>
  </si>
  <si>
    <t>-616898318</t>
  </si>
  <si>
    <t>102</t>
  </si>
  <si>
    <t>522765565</t>
  </si>
  <si>
    <t>1,68*1,1655 'Přepočtené koeficientem množství</t>
  </si>
  <si>
    <t>103</t>
  </si>
  <si>
    <t>711491172</t>
  </si>
  <si>
    <t>Provedení doplňků izolace proti vodě na vodorovné ploše z textilií vrstva ochranná</t>
  </si>
  <si>
    <t>849656710</t>
  </si>
  <si>
    <t>104</t>
  </si>
  <si>
    <t>69311088</t>
  </si>
  <si>
    <t>geotextilie netkaná separační, ochranná, filtrační, drenážní PES 500g/m2</t>
  </si>
  <si>
    <t>286860853</t>
  </si>
  <si>
    <t>0,98*1,16 'Přepočtené koeficientem množství</t>
  </si>
  <si>
    <t>998711121</t>
  </si>
  <si>
    <t>Přesun hmot tonážní pro izolace proti vodě, vlhkosti a plynům ruční v objektech v do 6 m</t>
  </si>
  <si>
    <t>1748675309</t>
  </si>
  <si>
    <t>713</t>
  </si>
  <si>
    <t>Izolace tepelné</t>
  </si>
  <si>
    <t>106</t>
  </si>
  <si>
    <t>713114324</t>
  </si>
  <si>
    <t>Tepelná foukaná izolace skelná vlákna standardní objemová hmotnost vodorovná do dutiny tl přes 250 do 300 mm</t>
  </si>
  <si>
    <t>197634616</t>
  </si>
  <si>
    <t>f004*0,3</t>
  </si>
  <si>
    <t>107</t>
  </si>
  <si>
    <t>998713121</t>
  </si>
  <si>
    <t>Přesun hmot tonážní pro izolace tepelné ruční v objektech v do 6 m</t>
  </si>
  <si>
    <t>-1707682312</t>
  </si>
  <si>
    <t>721</t>
  </si>
  <si>
    <t>Zdravotechnika - vnitřní kanalizace</t>
  </si>
  <si>
    <t>108</t>
  </si>
  <si>
    <t>721100911.r01</t>
  </si>
  <si>
    <t>Zazátkování hrdla potrubí kanalizačního</t>
  </si>
  <si>
    <t>342115316</t>
  </si>
  <si>
    <t>109</t>
  </si>
  <si>
    <t>721171904</t>
  </si>
  <si>
    <t>Potrubí z PP vsazení odbočky do hrdla DN 75</t>
  </si>
  <si>
    <t>-203480138</t>
  </si>
  <si>
    <t>110</t>
  </si>
  <si>
    <t>721171913</t>
  </si>
  <si>
    <t>Potrubí z PP propojení potrubí DN 50</t>
  </si>
  <si>
    <t>1486836186</t>
  </si>
  <si>
    <t>111</t>
  </si>
  <si>
    <t>721173722</t>
  </si>
  <si>
    <t>Potrubí kanalizační z PE připojovací DN 40</t>
  </si>
  <si>
    <t>-165989473</t>
  </si>
  <si>
    <t>Poznámka k položce:_x000d_
Včetně zhotovení a zapravení otvorů, průchodů, drážek. Včetně závěsné a kotevní techniky, průchodových chrániček. Průchody přes požární úseky budou ošetřeny způsobem uvedeným v platném PBŘ.</t>
  </si>
  <si>
    <t>112</t>
  </si>
  <si>
    <t>721194104</t>
  </si>
  <si>
    <t>Vyvedení a upevnění odpadních výpustek DN 40</t>
  </si>
  <si>
    <t>-1870521965</t>
  </si>
  <si>
    <t>113</t>
  </si>
  <si>
    <t>721290111</t>
  </si>
  <si>
    <t>Zkouška těsnosti potrubí kanalizace vodou DN do 125</t>
  </si>
  <si>
    <t>1315566733</t>
  </si>
  <si>
    <t>114</t>
  </si>
  <si>
    <t>998721121</t>
  </si>
  <si>
    <t>Přesun hmot tonážní pro vnitřní kanalizaci ruční v objektech v do 6 m</t>
  </si>
  <si>
    <t>350403505</t>
  </si>
  <si>
    <t>722</t>
  </si>
  <si>
    <t>Zdravotechnika - vnitřní vodovod</t>
  </si>
  <si>
    <t>115</t>
  </si>
  <si>
    <t>722130901</t>
  </si>
  <si>
    <t>Potrubí pozinkované závitové zazátkování vývodu</t>
  </si>
  <si>
    <t>-1615653646</t>
  </si>
  <si>
    <t>116</t>
  </si>
  <si>
    <t>722131912</t>
  </si>
  <si>
    <t>Potrubí pozinkované závitové vsazení odbočky do potrubí DN 20</t>
  </si>
  <si>
    <t>-1131988146</t>
  </si>
  <si>
    <t>117</t>
  </si>
  <si>
    <t>722131932</t>
  </si>
  <si>
    <t>Potrubí pozinkované závitové propojení potrubí DN 20</t>
  </si>
  <si>
    <t>2133811865</t>
  </si>
  <si>
    <t>118</t>
  </si>
  <si>
    <t>722175002</t>
  </si>
  <si>
    <t>Potrubí vodovodní plastové PP-RCT svar polyfúze D 20x2,8 mm</t>
  </si>
  <si>
    <t>618010795</t>
  </si>
  <si>
    <t>119</t>
  </si>
  <si>
    <t>722181251</t>
  </si>
  <si>
    <t>Ochrana vodovodního potrubí přilepenými termoizolačními trubicemi z PE tl přes 20 do 25 mm DN do 22 mm</t>
  </si>
  <si>
    <t>1074503325</t>
  </si>
  <si>
    <t>120</t>
  </si>
  <si>
    <t>722190401</t>
  </si>
  <si>
    <t>Vyvedení a upevnění výpustku DN do 25</t>
  </si>
  <si>
    <t>1099182312</t>
  </si>
  <si>
    <t>121</t>
  </si>
  <si>
    <t>722240122</t>
  </si>
  <si>
    <t>Kohout kulový plastový PPR DN 20</t>
  </si>
  <si>
    <t>1375696366</t>
  </si>
  <si>
    <t>122</t>
  </si>
  <si>
    <t>722290234</t>
  </si>
  <si>
    <t>Proplach a dezinfekce vodovodního potrubí DN do 80</t>
  </si>
  <si>
    <t>1195335784</t>
  </si>
  <si>
    <t>123</t>
  </si>
  <si>
    <t>722290246</t>
  </si>
  <si>
    <t>Zkouška těsnosti vodovodního potrubí plastového DN do 40</t>
  </si>
  <si>
    <t>-419122106</t>
  </si>
  <si>
    <t>124</t>
  </si>
  <si>
    <t>998722121</t>
  </si>
  <si>
    <t>Přesun hmot tonážní pro vnitřní vodovod ruční v objektech v do 6 m</t>
  </si>
  <si>
    <t>1205723781</t>
  </si>
  <si>
    <t>723</t>
  </si>
  <si>
    <t>Zdravotechnika - vnitřní plynovod</t>
  </si>
  <si>
    <t>125</t>
  </si>
  <si>
    <t>723160804.r01</t>
  </si>
  <si>
    <t>Demontáž přípojky k plynovým spotřebičům</t>
  </si>
  <si>
    <t>2110077981</t>
  </si>
  <si>
    <t>Poznámka k položce:_x000d_
Včetně zastavení plynovodu, odpojení, dmtž armatur, zaslepní.</t>
  </si>
  <si>
    <t>725</t>
  </si>
  <si>
    <t>Zdravotechnika - zařizovací předměty</t>
  </si>
  <si>
    <t>126</t>
  </si>
  <si>
    <t>725210821</t>
  </si>
  <si>
    <t>Demontáž umyvadel bez výtokových armatur</t>
  </si>
  <si>
    <t>-1304643938</t>
  </si>
  <si>
    <t>1"m.č. 1.02</t>
  </si>
  <si>
    <t>1"m.č. 1.03</t>
  </si>
  <si>
    <t>127</t>
  </si>
  <si>
    <t>725211603</t>
  </si>
  <si>
    <t>Umyvadlo keramické bílé šířky 600 mm bez krytu na sifon připevněné na stěnu šrouby</t>
  </si>
  <si>
    <t>-231527850</t>
  </si>
  <si>
    <t>128</t>
  </si>
  <si>
    <t>725510802.r01</t>
  </si>
  <si>
    <t>Demontáž ohřívač zásobníkový plynový</t>
  </si>
  <si>
    <t>-1342461936</t>
  </si>
  <si>
    <t>Poznámka k položce:_x000d_
Včetně veškerých armatur.</t>
  </si>
  <si>
    <t>129</t>
  </si>
  <si>
    <t>725535221</t>
  </si>
  <si>
    <t>Ventil pojistný bezpečnostní souprava bez redukčního ventilu s výlevkou</t>
  </si>
  <si>
    <t>-199886344</t>
  </si>
  <si>
    <t>130</t>
  </si>
  <si>
    <t>725539201</t>
  </si>
  <si>
    <t>Montáž ohřívačů zásobníkových závěsných tlakových do 15 l</t>
  </si>
  <si>
    <t>734369154</t>
  </si>
  <si>
    <t>131</t>
  </si>
  <si>
    <t>54132287</t>
  </si>
  <si>
    <t>ohřívač vody elektrický tlakový pod umyvadlo 10L 2kW</t>
  </si>
  <si>
    <t>1662202218</t>
  </si>
  <si>
    <t>132</t>
  </si>
  <si>
    <t>725820801</t>
  </si>
  <si>
    <t>Demontáž baterie nástěnné do G 3 / 4</t>
  </si>
  <si>
    <t>1945887014</t>
  </si>
  <si>
    <t>133</t>
  </si>
  <si>
    <t>725829121</t>
  </si>
  <si>
    <t>Montáž baterie umyvadlové nástěnné pákové a klasické ostatní typ</t>
  </si>
  <si>
    <t>988271266</t>
  </si>
  <si>
    <t>134</t>
  </si>
  <si>
    <t>55145615</t>
  </si>
  <si>
    <t>baterie umyvadlová nástěnná páková 150mm chrom</t>
  </si>
  <si>
    <t>-77413702</t>
  </si>
  <si>
    <t>135</t>
  </si>
  <si>
    <t>725851325</t>
  </si>
  <si>
    <t>Ventil odpadní umyvadlový bez přepadu G 5/4"</t>
  </si>
  <si>
    <t>-368525077</t>
  </si>
  <si>
    <t>136</t>
  </si>
  <si>
    <t>725860811</t>
  </si>
  <si>
    <t>Demontáž uzávěrů zápachu jednoduchých</t>
  </si>
  <si>
    <t>1463022356</t>
  </si>
  <si>
    <t>137</t>
  </si>
  <si>
    <t>725861102</t>
  </si>
  <si>
    <t>Zápachová uzávěrka pro umyvadla DN 40</t>
  </si>
  <si>
    <t>-462407526</t>
  </si>
  <si>
    <t>138</t>
  </si>
  <si>
    <t>998725121</t>
  </si>
  <si>
    <t>Přesun hmot tonážní pro zařizovací předměty ruční v objektech v do 6 m</t>
  </si>
  <si>
    <t>-404227711</t>
  </si>
  <si>
    <t>733</t>
  </si>
  <si>
    <t>Ústřední vytápění - rozvodné potrubí</t>
  </si>
  <si>
    <t>139</t>
  </si>
  <si>
    <t>733113113</t>
  </si>
  <si>
    <t>Příplatek k potrubí z trubek ocelových černých závitových za zhotovení závitové ocelové přípojky DN 15</t>
  </si>
  <si>
    <t>-924087422</t>
  </si>
  <si>
    <t>3*2</t>
  </si>
  <si>
    <t>140</t>
  </si>
  <si>
    <t>733122224</t>
  </si>
  <si>
    <t>Potrubí z uhlíkové oceli tenkostěnné vně pozink spojované lisováním D 22x1,5 mm</t>
  </si>
  <si>
    <t>-167062019</t>
  </si>
  <si>
    <t>141</t>
  </si>
  <si>
    <t>733190107</t>
  </si>
  <si>
    <t>Zkouška těsnosti potrubí ocelové závitové DN do 40</t>
  </si>
  <si>
    <t>-1753394133</t>
  </si>
  <si>
    <t>142</t>
  </si>
  <si>
    <t>733191924</t>
  </si>
  <si>
    <t>Navaření odbočky na potrubí ocelové závitové DN 20</t>
  </si>
  <si>
    <t>1835550336</t>
  </si>
  <si>
    <t>143</t>
  </si>
  <si>
    <t>733811251</t>
  </si>
  <si>
    <t>Ochrana potrubí ústředního vytápění termoizolačními trubicemi z PE tl přes 20 do 25 mm DN do 22 mm</t>
  </si>
  <si>
    <t>74308173</t>
  </si>
  <si>
    <t>144</t>
  </si>
  <si>
    <t>998733121</t>
  </si>
  <si>
    <t>Přesun hmot tonážní pro rozvody potrubí ruční v objektech v do 6 m</t>
  </si>
  <si>
    <t>30418083</t>
  </si>
  <si>
    <t>734</t>
  </si>
  <si>
    <t>Ústřední vytápění - armatury</t>
  </si>
  <si>
    <t>145</t>
  </si>
  <si>
    <t>734200822</t>
  </si>
  <si>
    <t>Demontáž armatury závitové se dvěma závity přes G 1/2 do G 1</t>
  </si>
  <si>
    <t>-1214080201</t>
  </si>
  <si>
    <t>146</t>
  </si>
  <si>
    <t>734209115</t>
  </si>
  <si>
    <t>Montáž armatury závitové s dvěma závity G 1</t>
  </si>
  <si>
    <t>2006434310</t>
  </si>
  <si>
    <t>147</t>
  </si>
  <si>
    <t>734211113</t>
  </si>
  <si>
    <t>Ventil závitový odvzdušňovací G 3/8 PN 10 do 120°C otopných těles</t>
  </si>
  <si>
    <t>-1452811703</t>
  </si>
  <si>
    <t>148</t>
  </si>
  <si>
    <t>734221681</t>
  </si>
  <si>
    <t>Termostatická hlavice kapalinová PN 10 do 110°C s vestavěným čidlem</t>
  </si>
  <si>
    <t>-821608872</t>
  </si>
  <si>
    <t>149</t>
  </si>
  <si>
    <t>734222813</t>
  </si>
  <si>
    <t>Ventil závitový termostatický přímý G 3/4 PN 16 do 110°C s ruční hlavou chromovaný</t>
  </si>
  <si>
    <t>-976610847</t>
  </si>
  <si>
    <t>150</t>
  </si>
  <si>
    <t>734261718</t>
  </si>
  <si>
    <t>Šroubení regulační radiátorové přímé G 3/4 s vypouštěním</t>
  </si>
  <si>
    <t>-288028775</t>
  </si>
  <si>
    <t>151</t>
  </si>
  <si>
    <t>734291123</t>
  </si>
  <si>
    <t>Kohout plnící a vypouštěcí G 1/2 PN 10 do 90°C závitový</t>
  </si>
  <si>
    <t>2130369495</t>
  </si>
  <si>
    <t>152</t>
  </si>
  <si>
    <t>734300822</t>
  </si>
  <si>
    <t>Rozpojení šroubení horkovodního DN přes 15 do 25</t>
  </si>
  <si>
    <t>950939206</t>
  </si>
  <si>
    <t>153</t>
  </si>
  <si>
    <t>998734121</t>
  </si>
  <si>
    <t>Přesun hmot tonážní pro armatury ruční v objektech v do 6 m</t>
  </si>
  <si>
    <t>-1355885359</t>
  </si>
  <si>
    <t>735</t>
  </si>
  <si>
    <t>Ústřední vytápění - otopná tělesa</t>
  </si>
  <si>
    <t>154</t>
  </si>
  <si>
    <t>735111810</t>
  </si>
  <si>
    <t>Demontáž otopného tělesa litinového článkového</t>
  </si>
  <si>
    <t>755717871</t>
  </si>
  <si>
    <t>9,85"m.č. 1.03</t>
  </si>
  <si>
    <t>12,32"m.č. 1.03</t>
  </si>
  <si>
    <t>155</t>
  </si>
  <si>
    <t>735151832</t>
  </si>
  <si>
    <t>Demontáž otopného tělesa panelového třířadého dl přes 1500 do 2820 mm</t>
  </si>
  <si>
    <t>-2093937846</t>
  </si>
  <si>
    <t>1"m.č. 1.08</t>
  </si>
  <si>
    <t>156</t>
  </si>
  <si>
    <t>735191902</t>
  </si>
  <si>
    <t>Vyzkoušení otopných těles litinových po opravě tlakem</t>
  </si>
  <si>
    <t>-73120727</t>
  </si>
  <si>
    <t>157</t>
  </si>
  <si>
    <t>735191904</t>
  </si>
  <si>
    <t>Vyčištění otopných těles litinových proplachem vodou</t>
  </si>
  <si>
    <t>1483459229</t>
  </si>
  <si>
    <t>158</t>
  </si>
  <si>
    <t>735191905</t>
  </si>
  <si>
    <t>Odvzdušnění otopných těles</t>
  </si>
  <si>
    <t>-712685877</t>
  </si>
  <si>
    <t>159</t>
  </si>
  <si>
    <t>735191910</t>
  </si>
  <si>
    <t>Napuštění vody do otopných těles</t>
  </si>
  <si>
    <t>-1879069710</t>
  </si>
  <si>
    <t>Poznámka k položce:_x000d_
Odhad.</t>
  </si>
  <si>
    <t>160</t>
  </si>
  <si>
    <t>735192911</t>
  </si>
  <si>
    <t>Zpětná montáž otopných těles článkových litinových</t>
  </si>
  <si>
    <t>2109643598</t>
  </si>
  <si>
    <t>161</t>
  </si>
  <si>
    <t>735192926</t>
  </si>
  <si>
    <t>Zpětná montáž otopného tělesa panelového třířadého přes 1500 do 2820 mm</t>
  </si>
  <si>
    <t>-248695892</t>
  </si>
  <si>
    <t>162</t>
  </si>
  <si>
    <t>735494811</t>
  </si>
  <si>
    <t>Vypuštění vody z otopných těles</t>
  </si>
  <si>
    <t>-1512243506</t>
  </si>
  <si>
    <t>163</t>
  </si>
  <si>
    <t>998735121</t>
  </si>
  <si>
    <t>Přesun hmot tonážní pro otopná tělesa ruční v objektech v do 6 m</t>
  </si>
  <si>
    <t>-2119629701</t>
  </si>
  <si>
    <t>751</t>
  </si>
  <si>
    <t>Vzduchotechnika</t>
  </si>
  <si>
    <t>164</t>
  </si>
  <si>
    <t>751.r01</t>
  </si>
  <si>
    <t>Revize a kontrola rozvodů a filtrů VZT</t>
  </si>
  <si>
    <t>-2028068018</t>
  </si>
  <si>
    <t>165</t>
  </si>
  <si>
    <t>751.r02</t>
  </si>
  <si>
    <t>Zaregulování a nové měření VZT jednotky a distribučních prvků VZT soustavy</t>
  </si>
  <si>
    <t>-1729895116</t>
  </si>
  <si>
    <t>166</t>
  </si>
  <si>
    <t>751.r03</t>
  </si>
  <si>
    <t>Tlaková hadice pro rozvod stlačeného vzduchu</t>
  </si>
  <si>
    <t>1368941999</t>
  </si>
  <si>
    <t>Poznámka k položce:_x000d_
Použít stejný typ jako stávající. Včetně vývodů.</t>
  </si>
  <si>
    <t>2,5"vedení do přípravny</t>
  </si>
  <si>
    <t>9,5"vedení v koutě svařovny</t>
  </si>
  <si>
    <t>167</t>
  </si>
  <si>
    <t>751510042</t>
  </si>
  <si>
    <t>Vzduchotechnické potrubí z pozinkovaného plechu kruhové spirálně vinutá trouba bez příruby D přes 100 do 200 mm</t>
  </si>
  <si>
    <t>-824014530</t>
  </si>
  <si>
    <t>23,745"DN150</t>
  </si>
  <si>
    <t>168</t>
  </si>
  <si>
    <t>751510043</t>
  </si>
  <si>
    <t>Vzduchotechnické potrubí z pozinkovaného plechu kruhové spirálně vinutá trouba bez příruby D přes 200 do 300 mm</t>
  </si>
  <si>
    <t>888780238</t>
  </si>
  <si>
    <t>7,205"DN250</t>
  </si>
  <si>
    <t>13,320"DN300</t>
  </si>
  <si>
    <t>169</t>
  </si>
  <si>
    <t>751510870</t>
  </si>
  <si>
    <t>Demontáž vzduchotechnického potrubí plechového kruhového bez příruby spirálně vinutého do suti D do 200 mm</t>
  </si>
  <si>
    <t>414364539</t>
  </si>
  <si>
    <t>8,35"DN150</t>
  </si>
  <si>
    <t>170</t>
  </si>
  <si>
    <t>751510871</t>
  </si>
  <si>
    <t>Demontáž vzduchotechnického potrubí plechového kruhového bez příruby spirálně vinutého do suti D přes 200 do 400 mm</t>
  </si>
  <si>
    <t>-1498704285</t>
  </si>
  <si>
    <t>5,65"DN250</t>
  </si>
  <si>
    <t>6,35"DN300</t>
  </si>
  <si>
    <t>171</t>
  </si>
  <si>
    <t>751537011</t>
  </si>
  <si>
    <t>Montáž potrubí ohebného kruhového neizolovaného z Al laminátové hadice D do 100 mm</t>
  </si>
  <si>
    <t>-1902546051</t>
  </si>
  <si>
    <t>172</t>
  </si>
  <si>
    <t>42981622</t>
  </si>
  <si>
    <t>hadice neizolovaná z Al-polyesteru vyztužená drátem D 102mm, l=10m</t>
  </si>
  <si>
    <t>687909632</t>
  </si>
  <si>
    <t>1,66666666666667*1,2 'Přepočtené koeficientem množství</t>
  </si>
  <si>
    <t>173</t>
  </si>
  <si>
    <t>751572102</t>
  </si>
  <si>
    <t>Uchycení potrubí kruhového pomocí objímky kotvené do betonu D přes 100 do 200 mm</t>
  </si>
  <si>
    <t>1915208023</t>
  </si>
  <si>
    <t>174</t>
  </si>
  <si>
    <t>751572103</t>
  </si>
  <si>
    <t>Uchycení potrubí kruhového pomocí objímky kotvené do betonu D přes 200 do 300 mm</t>
  </si>
  <si>
    <t>1293188371</t>
  </si>
  <si>
    <t>175</t>
  </si>
  <si>
    <t>751572812</t>
  </si>
  <si>
    <t>Demontáž uchycení potrubí kruhového pomocí objímky kotvené do betonu</t>
  </si>
  <si>
    <t>-121338534</t>
  </si>
  <si>
    <t>176</t>
  </si>
  <si>
    <t>751616010.r01</t>
  </si>
  <si>
    <t>Demontáž a zpětná montáž odsávacích ramen</t>
  </si>
  <si>
    <t>-893845283</t>
  </si>
  <si>
    <t>8"m.č. 1.01</t>
  </si>
  <si>
    <t>177</t>
  </si>
  <si>
    <t>998751121</t>
  </si>
  <si>
    <t>Přesun hmot tonážní pro vzduchotechniku ruční v objektech v do 12 m</t>
  </si>
  <si>
    <t>-1624235314</t>
  </si>
  <si>
    <t>764</t>
  </si>
  <si>
    <t>Konstrukce klempířské</t>
  </si>
  <si>
    <t>178</t>
  </si>
  <si>
    <t>764002851</t>
  </si>
  <si>
    <t>Demontáž oplechování parapetů do suti</t>
  </si>
  <si>
    <t>1498599496</t>
  </si>
  <si>
    <t>1,48*6</t>
  </si>
  <si>
    <t>179</t>
  </si>
  <si>
    <t>764216644</t>
  </si>
  <si>
    <t>Oplechování rovných parapetů celoplošně lepené z Pz s povrchovou úpravou rš 330 mm</t>
  </si>
  <si>
    <t>-1595143900</t>
  </si>
  <si>
    <t>1,48*5</t>
  </si>
  <si>
    <t>180</t>
  </si>
  <si>
    <t>998764121</t>
  </si>
  <si>
    <t>Přesun hmot tonážní pro konstrukce klempířské ruční v objektech v do 6 m</t>
  </si>
  <si>
    <t>-1909148295</t>
  </si>
  <si>
    <t>766</t>
  </si>
  <si>
    <t>Konstrukce truhlářské</t>
  </si>
  <si>
    <t>181</t>
  </si>
  <si>
    <t>766.r01</t>
  </si>
  <si>
    <t>Sud o objemu 100l z bukového dřeva plněný pískem</t>
  </si>
  <si>
    <t>1350707030</t>
  </si>
  <si>
    <t>Poznámka k položce:_x000d_
Včetně osazení stávající kovadliny.</t>
  </si>
  <si>
    <t>4"kovadliny</t>
  </si>
  <si>
    <t>1"svěrák</t>
  </si>
  <si>
    <t>182</t>
  </si>
  <si>
    <t>766.r02</t>
  </si>
  <si>
    <t>Sestava kancelářského nábytku</t>
  </si>
  <si>
    <t>-644239196</t>
  </si>
  <si>
    <t>Poznámka k položce:_x000d_
Popis a rozsah dle TZ, str. 12</t>
  </si>
  <si>
    <t>183</t>
  </si>
  <si>
    <t>766111820</t>
  </si>
  <si>
    <t>Demontáž truhlářských stěn dřevěných plných</t>
  </si>
  <si>
    <t>-1770966768</t>
  </si>
  <si>
    <t>(9,03+1,56)*3,0</t>
  </si>
  <si>
    <t>-(1,0+0,36)*1,97</t>
  </si>
  <si>
    <t>-1,2*0,8</t>
  </si>
  <si>
    <t>184</t>
  </si>
  <si>
    <t>766622132</t>
  </si>
  <si>
    <t>Montáž plastových oken plochy přes 1 m2 otevíravých v do 2,5 m s rámem do zdiva</t>
  </si>
  <si>
    <t>-896120747</t>
  </si>
  <si>
    <t>185</t>
  </si>
  <si>
    <t>61140054</t>
  </si>
  <si>
    <t>okno plastové otevíravé/sklopné trojsklo přes plochu 1m2 v 1,5-2,5m</t>
  </si>
  <si>
    <t>-1558677285</t>
  </si>
  <si>
    <t>(1,48*2,0)*5"O1</t>
  </si>
  <si>
    <t>186</t>
  </si>
  <si>
    <t>766660001</t>
  </si>
  <si>
    <t>Montáž dveřních křídel otvíravých jednokřídlových š do 0,8 m do ocelové zárubně</t>
  </si>
  <si>
    <t>1465696871</t>
  </si>
  <si>
    <t>187</t>
  </si>
  <si>
    <t>61162086.r01</t>
  </si>
  <si>
    <t>dveře jednokřídlé dřevotřískové povrch laminátový plné 800x1970-2100mm</t>
  </si>
  <si>
    <t>1431467630</t>
  </si>
  <si>
    <t>Poznámka k položce:_x000d_
- NOVÉ DVEŘE VNITŘNÍ JEDNOKŘÍDLÉ_x000d_
- DŘEVĚNÉ - ODLEHČENÁ DTD DESKA_x000d_
- POVRCH - HPL LAMINÁT_x000d_
- KŘÍDLO BEZ ČLENĚNÍ_x000d_
- BARVA SVĚTLE ŠEDÁ RAL7035_x000d_
- DO STÁVAJÍCÍ ZÁRUBNĚ_x000d_
- OCELOVÁ_x000d_
- ZÁRUBEŇ OPATŘIT NÁTĚREM_x000d_
- BARVA ZÁRUBNĚ DLE BARVY DVEŘÍ_x000d_
- KOVÁNÍ KLIKA/KLIKA - KOVOVÉ, MATNÝ CHROM_x000d_
- UZAMYKATELNÉ - ZÁMEK NA KLÍČ</t>
  </si>
  <si>
    <t>1"D1/P</t>
  </si>
  <si>
    <t>188</t>
  </si>
  <si>
    <t>766660002</t>
  </si>
  <si>
    <t>Montáž dveřních křídel otvíravých jednokřídlových š přes 0,8 m do ocelové zárubně</t>
  </si>
  <si>
    <t>-1567689727</t>
  </si>
  <si>
    <t>189</t>
  </si>
  <si>
    <t>61162087.r01</t>
  </si>
  <si>
    <t>dveře jednokřídlé dřevotřískové povrch laminátový plné 900x1970-2100mm</t>
  </si>
  <si>
    <t>308259599</t>
  </si>
  <si>
    <t xml:space="preserve">Poznámka k položce:_x000d_
- NOVÉ DVEŘE VNITŘNÍ JEDNOKŘÍDLÉ_x000d_
- DŘEVĚNÉ - ODLEHČENÁ DTD DESKA_x000d_
- POVRCH - HPL LAMINÁT_x000d_
- KŘÍDLO BEZ ČLENĚNÍ_x000d_
- BARVA SVĚTLE ŠEDÁ RAL7035_x000d_
- DO NOVÉ ZÁRUBNĚ_x000d_
- OCELOVÁ_x000d_
- BARVA ZÁRUBNĚ DLE BARVY DVEŘÍ_x000d_
- KOVÁNÍ KLIKA/KLIKA - KOVOVÉ, MATNÝ CHROM_x000d_
- UZAMYKATELNÉ - ZÁMEK NA KLÍČ_x000d_
- 2x VĚTRACÍ ŠTĚRBINA AKUSTICKÁ_x000d_
- HLINÍKOVÁ, ROZMĚRY 447 x 58 mm_x000d_
- UMÍSTIT V HORNÍ ČÁSTI KŘÍDLA_x000d_
  PRO OMEZENÍ POŠKOZENÍ Z PROVOZU DÍLNY_x000d_
- BARVA ŠTĚRBINY DLE BARVY DVEŘÍ</t>
  </si>
  <si>
    <t>1"D3/L</t>
  </si>
  <si>
    <t>190</t>
  </si>
  <si>
    <t>766660011</t>
  </si>
  <si>
    <t>Montáž dveřních křídel otvíravých dvoukřídlových š do 1,45 m do ocelové zárubně</t>
  </si>
  <si>
    <t>1065537793</t>
  </si>
  <si>
    <t>191</t>
  </si>
  <si>
    <t>61162114.r01</t>
  </si>
  <si>
    <t>dveře dvoukřídlé dřevotřískové povrch laminátový plné 1200x1970-2100mm</t>
  </si>
  <si>
    <t>219953545</t>
  </si>
  <si>
    <t>Poznámka k položce:_x000d_
- NOVÉ DVEŘE VNITŘNÍ DVOUKŘÍDLÉ ASYMETRICKÉ_x000d_
- DŘEVĚNÉ - ODLEHČENÁ DTD DESKA_x000d_
- POVRCH - HPL LAMINÁT_x000d_
- KŘÍDLA BEZ ČLENĚNÍ_x000d_
- BARVA SVĚTLE ŠEDÁ RAL7035_x000d_
- DO NOVÉ ZÁRUBNĚ_x000d_
- OCELOVÁ_x000d_
- BARVA ZÁRUBNĚ DLE BARVY DVEŘÍ_x000d_
- KOVÁNÍ KLIKA/KLIKA - KOVOVÉ, MATNÝ CHROM_x000d_
- UZAMYKATELNÉ - ZÁMEK NA KLÍČ</t>
  </si>
  <si>
    <t>1"D2/P</t>
  </si>
  <si>
    <t>192</t>
  </si>
  <si>
    <t>766660012</t>
  </si>
  <si>
    <t>Montáž dveřních křídel otvíravých dvoukřídlových š přes 1,45 m do ocelové zárubně</t>
  </si>
  <si>
    <t>922703818</t>
  </si>
  <si>
    <t>193</t>
  </si>
  <si>
    <t>61162116.r01</t>
  </si>
  <si>
    <t>dveře dvoukřídlé dřevotřískové povrch laminátový plné 1600x1970-2100mm</t>
  </si>
  <si>
    <t>1594819096</t>
  </si>
  <si>
    <t>Poznámka k položce:_x000d_
- NOVÉ DVEŘE VNITŘNÍ DVOUKŘÍDLÉ SYMETRICKÉ_x000d_
- DŘEVĚNÉ - ODLEHČENÁ DTD DESKA_x000d_
- POVRCH - HPL LAMINÁT_x000d_
- KŘÍDLA BEZ ČLENĚNÍ_x000d_
- BARVA SVĚTLE ŠEDÁ RAL7035_x000d_
- DO STÁVAJÍCÍ ZÁRUBNĚ_x000d_
- DŘEVĚNÁ, ROZMĚRY 110 x 150 mm_x000d_
- ZÁRUBEŇ OPATŘIT NÁTĚREM_x000d_
- BARVA ZÁRUBNĚ DLE BARVY DVEŘÍ_x000d_
- KOVÁNÍ KLIKA/KLIKA - KOVOVÉ, MATNÝ CHROM_x000d_
- UZAMYKATELNÉ - ZÁMEK NA KLÍČ</t>
  </si>
  <si>
    <t>1"D4/P</t>
  </si>
  <si>
    <t>194</t>
  </si>
  <si>
    <t>766691812</t>
  </si>
  <si>
    <t>Demontáž parapetních desek dřevěných nebo plastových šířky přes 300 mm</t>
  </si>
  <si>
    <t>283368751</t>
  </si>
  <si>
    <t>195</t>
  </si>
  <si>
    <t>998766121</t>
  </si>
  <si>
    <t>Přesun hmot tonážní pro kce truhlářské ruční v objektech v do 6 m</t>
  </si>
  <si>
    <t>-1773396271</t>
  </si>
  <si>
    <t>767</t>
  </si>
  <si>
    <t>Konstrukce zámečnické</t>
  </si>
  <si>
    <t>196</t>
  </si>
  <si>
    <t>767.r01</t>
  </si>
  <si>
    <t>Demontáž výhně, repase a zpětná montáž</t>
  </si>
  <si>
    <t>1009199563</t>
  </si>
  <si>
    <t>Poznámka k položce:_x000d_
Demontáž šetrným způsobem, bude po rekosntrukci zpět osazeno._x000d_
Repase výhně obsahuje:_x000d_
- očistit, prohlédnout, provést revizi a opravu technické funkčnosti výhně, vybavit výheň o 2_x000d_
ventilátory_x000d_
- spravit hmotu desek a noh, spravit kovové prvky výhně_x000d_
- zachovat a spravit ornament na přední straně (případně další nalezené ornamenty po vyčištění)_x000d_
- povrchovou úpravu vrchní desky, ornamentu/ů a drobných akcentů v barvě tmavě šedé RAL 9023, ostatní v barvě světle šedé RAL 7035, kovové prvky v nerezové oceli bez dalších úprav_x000d_
Komín pro výheň:_x000d_
- provést revizi komína a vyvložkování 2 ks průduch.</t>
  </si>
  <si>
    <t>197</t>
  </si>
  <si>
    <t>767.r02</t>
  </si>
  <si>
    <t>Demontáž stojanových brusek, vrtaček, ohybaček, hydraulického lisu a zpětná montáž</t>
  </si>
  <si>
    <t>1878119437</t>
  </si>
  <si>
    <t>Poznámka k položce:_x000d_
Demontáž šetrným způsobem, bude po rekosntrukci zpět osazeno.</t>
  </si>
  <si>
    <t>2+1"m.č. 1.01</t>
  </si>
  <si>
    <t>1+1"m.č. 1.03</t>
  </si>
  <si>
    <t>198</t>
  </si>
  <si>
    <t>767.r03</t>
  </si>
  <si>
    <t>Demontáž odsavače včetně připojovacího potrubí a zpětná montáž</t>
  </si>
  <si>
    <t>-805782761</t>
  </si>
  <si>
    <t>199</t>
  </si>
  <si>
    <t>767.r04</t>
  </si>
  <si>
    <t>Demontáž kovadlin/svěráků na špalku a zpětná montáž</t>
  </si>
  <si>
    <t>1360524615</t>
  </si>
  <si>
    <t>Poznámka k položce:_x000d_
Demontáž šetrným způsobem, bude po rekosntrukci zpět osazeno. Špalky budou zlikvidovány.</t>
  </si>
  <si>
    <t>4"kovadliny m.č. 1.01</t>
  </si>
  <si>
    <t>1"svěrák m.č. 1.05</t>
  </si>
  <si>
    <t>200</t>
  </si>
  <si>
    <t>767.r05</t>
  </si>
  <si>
    <t>Demontáž skříní</t>
  </si>
  <si>
    <t>1824573971</t>
  </si>
  <si>
    <t>2"m.č. 1.01</t>
  </si>
  <si>
    <t>201</t>
  </si>
  <si>
    <t>767.r06</t>
  </si>
  <si>
    <t>Demontáž samostatného stolu s tabulí</t>
  </si>
  <si>
    <t>1099045547</t>
  </si>
  <si>
    <t>202</t>
  </si>
  <si>
    <t>767.r07</t>
  </si>
  <si>
    <t>Demontáž beden pro nové materiály a zpětná montáž</t>
  </si>
  <si>
    <t>461171883</t>
  </si>
  <si>
    <t>203</t>
  </si>
  <si>
    <t>767.r08</t>
  </si>
  <si>
    <t>Demontáž svařovacích boxů včetně vybavení, repase a zpětná montáž</t>
  </si>
  <si>
    <t>-1599776086</t>
  </si>
  <si>
    <t xml:space="preserve">Poznámka k položce:_x000d_
Demontáž šetrným způsobem, bude po rekosntrukci zpět osazeno._x000d_
Poips:_x000d_
- sestavit box z původní konstrukce, rozměry min. 1,8 x 1,8 m_x000d_
- boční a zadní strany opláštit novými plechovými zástěnami_x000d_
- sestavit stávající svařovací stůl_x000d_
- přední stranu opatřit původním závěsem_x000d_
</t>
  </si>
  <si>
    <t>6"m.č. 1.01</t>
  </si>
  <si>
    <t>204</t>
  </si>
  <si>
    <t>767.r09</t>
  </si>
  <si>
    <t>Demontáž svařovacího stolu a zpětná montáž</t>
  </si>
  <si>
    <t>655721388</t>
  </si>
  <si>
    <t>205</t>
  </si>
  <si>
    <t>767.r10</t>
  </si>
  <si>
    <t>Demontáž skříní, stolu, tabule, regálů, přepravek</t>
  </si>
  <si>
    <t>-1086149931</t>
  </si>
  <si>
    <t>2+1"m.č. 1.02</t>
  </si>
  <si>
    <t>3+1"m.č. 1.03</t>
  </si>
  <si>
    <t>2"m.č. 1.04</t>
  </si>
  <si>
    <t>1+1+1"m.č. 1.05</t>
  </si>
  <si>
    <t>206</t>
  </si>
  <si>
    <t>767.r11</t>
  </si>
  <si>
    <t>Demontáž krbu včetně kouřovodu a větrací mřížky</t>
  </si>
  <si>
    <t>-1900423744</t>
  </si>
  <si>
    <t>207</t>
  </si>
  <si>
    <t>767.r12</t>
  </si>
  <si>
    <t>Demontáž rýsovacího stolu a zpětná montáž</t>
  </si>
  <si>
    <t>-918486585</t>
  </si>
  <si>
    <t>208</t>
  </si>
  <si>
    <t>767.r13</t>
  </si>
  <si>
    <t>Demontáž stolů se svěráky, úprava a zpětná montáž</t>
  </si>
  <si>
    <t>1053868237</t>
  </si>
  <si>
    <t>Poznámka k položce:_x000d_
Demontáž šetrným způsobem, bude po rekosntrukci zpět osazeno._x000d_
Stávající stoly se svěráky budou opraveny:_x000d_
- stávající vrchní desku nahradit za novou desku z bukové spárovky, tl. desky 40 mm, ošetřena_x000d_
lněnou fermeží, novou desku vložit do stávajícího kovového rámu, namontovat stávající svěráky_x000d_
(svěráky koordinovat s mistrem dílny)_x000d_
- zachovaný korpus stolu opatřit nátěrem v barvě světle šedé RAL 7035</t>
  </si>
  <si>
    <t>10"m.č. 1.03</t>
  </si>
  <si>
    <t>1"m.č. 1.05</t>
  </si>
  <si>
    <t>209</t>
  </si>
  <si>
    <t>767.r14</t>
  </si>
  <si>
    <t>Demontáž beden pro odpad materiálu a zpětná montáž</t>
  </si>
  <si>
    <t>1303809725</t>
  </si>
  <si>
    <t>210</t>
  </si>
  <si>
    <t>767.r15</t>
  </si>
  <si>
    <t>Demontáž pákových nůžek stolních, stolu pro řezání plamenem, regálu a zpětná montáž</t>
  </si>
  <si>
    <t>-719284437</t>
  </si>
  <si>
    <t>1+1"m.č. 1.05</t>
  </si>
  <si>
    <t>1"m.č. 1.06</t>
  </si>
  <si>
    <t>211</t>
  </si>
  <si>
    <t>767.r16</t>
  </si>
  <si>
    <t>Stůl pro řezání kovu plazmou</t>
  </si>
  <si>
    <t>1608590706</t>
  </si>
  <si>
    <t>212</t>
  </si>
  <si>
    <t>767.r17</t>
  </si>
  <si>
    <t>Propoje pomocí kruhového plechového potrubí a ohebných hadic</t>
  </si>
  <si>
    <t>1181327954</t>
  </si>
  <si>
    <t>1"brusky, odsavače</t>
  </si>
  <si>
    <t>213</t>
  </si>
  <si>
    <t>767132812</t>
  </si>
  <si>
    <t>Demontáž příček svařovaných do suti</t>
  </si>
  <si>
    <t>422054264</t>
  </si>
  <si>
    <t>214</t>
  </si>
  <si>
    <t>767135821.r01</t>
  </si>
  <si>
    <t>Demontáž roštu ocelového pro oplechování příček</t>
  </si>
  <si>
    <t>-2058389339</t>
  </si>
  <si>
    <t>215</t>
  </si>
  <si>
    <t>767392802</t>
  </si>
  <si>
    <t>Demontáž krytin střech z plechů šroubovaných do suti</t>
  </si>
  <si>
    <t>-1930718114</t>
  </si>
  <si>
    <t>216</t>
  </si>
  <si>
    <t>767871810</t>
  </si>
  <si>
    <t>Demontáž podpěrných konstrukcí pro vedení v kolektorech řezáním hmotnosti do 100 kg</t>
  </si>
  <si>
    <t>-2079756288</t>
  </si>
  <si>
    <t>Poznámka k položce:_x000d_
Hmotnost jäkl 40x40x5mm. Hmotnost: 5,26 kg/m.</t>
  </si>
  <si>
    <t>40,5*5,26"délka podpěrné -kce*hmotnost</t>
  </si>
  <si>
    <t>124,925"dmtž podpěrného sloupu v blízkosti výhně; po dsouhlasení statikem a odkrytí střešní krytiny viz TZ str. 5</t>
  </si>
  <si>
    <t>217</t>
  </si>
  <si>
    <t>767996701</t>
  </si>
  <si>
    <t>Demontáž atypických zámečnických konstrukcí řezáním hm jednotlivých dílů do 50 kg</t>
  </si>
  <si>
    <t>-1908983124</t>
  </si>
  <si>
    <t>86"poklop na podlaze pod stolem se svěráky m.č. 1.03</t>
  </si>
  <si>
    <t>86"poklop na podlaze ve svařovacím boxu m.č. 1.01</t>
  </si>
  <si>
    <t>41"kapotáž elektroinstalace m.č. 1.03</t>
  </si>
  <si>
    <t>218</t>
  </si>
  <si>
    <t>998767121</t>
  </si>
  <si>
    <t>Přesun hmot tonážní pro zámečnické konstrukce ruční v objektech v do 6 m</t>
  </si>
  <si>
    <t>1587941982</t>
  </si>
  <si>
    <t>777</t>
  </si>
  <si>
    <t>Podlahy lité</t>
  </si>
  <si>
    <t>219</t>
  </si>
  <si>
    <t>777111111</t>
  </si>
  <si>
    <t>Vysátí podkladu před provedením lité podlahy</t>
  </si>
  <si>
    <t>1890043685</t>
  </si>
  <si>
    <t>220</t>
  </si>
  <si>
    <t>777111123</t>
  </si>
  <si>
    <t>Strojní broušení podkladu před provedením lité podlahy</t>
  </si>
  <si>
    <t>-1046677947</t>
  </si>
  <si>
    <t>221</t>
  </si>
  <si>
    <t>777111131</t>
  </si>
  <si>
    <t>Frézování podkladu před provedením lité podlahy</t>
  </si>
  <si>
    <t>-539756950</t>
  </si>
  <si>
    <t>222</t>
  </si>
  <si>
    <t>777121115</t>
  </si>
  <si>
    <t>Vyrovnání podkladu podlah stěrkou plněnou pískem pl přes 1,0 m2 tl přes 3 do 5 mm</t>
  </si>
  <si>
    <t>-1492372181</t>
  </si>
  <si>
    <t>223</t>
  </si>
  <si>
    <t>777131101</t>
  </si>
  <si>
    <t>Penetrační epoxidový nátěr podlahy na suchý a vyzrálý podklad</t>
  </si>
  <si>
    <t>-1116679523</t>
  </si>
  <si>
    <t>224</t>
  </si>
  <si>
    <t>777511123</t>
  </si>
  <si>
    <t>Krycí epoxidová stěrka tloušťky přes 1 do 2 mm průmyslové lité podlahy</t>
  </si>
  <si>
    <t>996445462</t>
  </si>
  <si>
    <t>225</t>
  </si>
  <si>
    <t>777612109</t>
  </si>
  <si>
    <t>Uzavírací epoxidový protiskluzný nátěr podlahy</t>
  </si>
  <si>
    <t>-319058868</t>
  </si>
  <si>
    <t>226</t>
  </si>
  <si>
    <t>777612151</t>
  </si>
  <si>
    <t>Příplatek k cenám uzavíracího nátěru za za zvýšenou pracnost provádění podlahových soklíků</t>
  </si>
  <si>
    <t>-535525068</t>
  </si>
  <si>
    <t>227</t>
  </si>
  <si>
    <t>998777121</t>
  </si>
  <si>
    <t>Přesun hmot tonážní pro podlahy lité ruční v objektech v do 6 m</t>
  </si>
  <si>
    <t>-414706434</t>
  </si>
  <si>
    <t>781</t>
  </si>
  <si>
    <t>Dokončovací práce - obklady</t>
  </si>
  <si>
    <t>228</t>
  </si>
  <si>
    <t>781111011</t>
  </si>
  <si>
    <t>Ometení (oprášení) stěny při přípravě podkladu</t>
  </si>
  <si>
    <t>-2131195387</t>
  </si>
  <si>
    <t>229</t>
  </si>
  <si>
    <t>781121011</t>
  </si>
  <si>
    <t>Nátěr penetrační na stěnu</t>
  </si>
  <si>
    <t>1771549712</t>
  </si>
  <si>
    <t>230</t>
  </si>
  <si>
    <t>781131112</t>
  </si>
  <si>
    <t>Izolace pod obklad nátěrem nebo stěrkou ve dvou vrstvách</t>
  </si>
  <si>
    <t>-2128574975</t>
  </si>
  <si>
    <t>231</t>
  </si>
  <si>
    <t>781151031</t>
  </si>
  <si>
    <t>Celoplošné vyrovnání podkladu stěrkou tl 3 mm</t>
  </si>
  <si>
    <t>-1092743008</t>
  </si>
  <si>
    <t>232</t>
  </si>
  <si>
    <t>781151041</t>
  </si>
  <si>
    <t>Příplatek k cenám celoplošné vyrovnání stěrkou za každý další 1 mm přes tl 3 mm</t>
  </si>
  <si>
    <t>1763066129</t>
  </si>
  <si>
    <t>f002*3</t>
  </si>
  <si>
    <t>233</t>
  </si>
  <si>
    <t>781471810</t>
  </si>
  <si>
    <t>Demontáž obkladů z obkladaček keramických kladených do malty</t>
  </si>
  <si>
    <t>1513821976</t>
  </si>
  <si>
    <t>234</t>
  </si>
  <si>
    <t>781472217</t>
  </si>
  <si>
    <t>Montáž obkladů keramických hladkých lepených cementovým flexibilním lepidlem přes 12 do 19 ks/m2</t>
  </si>
  <si>
    <t>-685130637</t>
  </si>
  <si>
    <t>Poznámka k položce:_x000d_
Včetně montáže profilů.</t>
  </si>
  <si>
    <t>235</t>
  </si>
  <si>
    <t>59761712</t>
  </si>
  <si>
    <t>obklad keramický nemrazuvzdorný povrch hladký/matný tl do 10mm přes 19 do 22ks/m2</t>
  </si>
  <si>
    <t>-36744282</t>
  </si>
  <si>
    <t>Poznámka k položce:_x000d_
Včetně dodávky profilů.</t>
  </si>
  <si>
    <t>1,92*1,15 'Přepočtené koeficientem množství</t>
  </si>
  <si>
    <t>236</t>
  </si>
  <si>
    <t>781495211</t>
  </si>
  <si>
    <t>Čištění vnitřních ploch stěn po provedení obkladu chemickými prostředky</t>
  </si>
  <si>
    <t>-2118513204</t>
  </si>
  <si>
    <t>237</t>
  </si>
  <si>
    <t>998781121</t>
  </si>
  <si>
    <t>Přesun hmot tonážní pro obklady keramické ruční v objektech v do 6 m</t>
  </si>
  <si>
    <t>-1988801054</t>
  </si>
  <si>
    <t>783</t>
  </si>
  <si>
    <t>Dokončovací práce - nátěry</t>
  </si>
  <si>
    <t>238</t>
  </si>
  <si>
    <t>783301303</t>
  </si>
  <si>
    <t>Bezoplachové odrezivění zámečnických konstrukcí</t>
  </si>
  <si>
    <t>-1387855412</t>
  </si>
  <si>
    <t>Nátěr ocelových zárubní</t>
  </si>
  <si>
    <t>(0,9+2,02+2,02)*0,25</t>
  </si>
  <si>
    <t>(1,0+2,02+2,02)*0,25</t>
  </si>
  <si>
    <t>(1,82+2,21+2,21)*0,25</t>
  </si>
  <si>
    <t>(1,3+2,02+2,02)*0,25</t>
  </si>
  <si>
    <t>239</t>
  </si>
  <si>
    <t>783301313</t>
  </si>
  <si>
    <t>Odmaštění zámečnických konstrukcí ředidlovým odmašťovačem</t>
  </si>
  <si>
    <t>-345588413</t>
  </si>
  <si>
    <t>240</t>
  </si>
  <si>
    <t>783314201</t>
  </si>
  <si>
    <t>Základní antikorozní jednonásobný syntetický standardní nátěr zámečnických konstrukcí</t>
  </si>
  <si>
    <t>1398234810</t>
  </si>
  <si>
    <t>241</t>
  </si>
  <si>
    <t>783315101</t>
  </si>
  <si>
    <t>Mezinátěr jednonásobný syntetický standardní zámečnických konstrukcí</t>
  </si>
  <si>
    <t>450632765</t>
  </si>
  <si>
    <t>242</t>
  </si>
  <si>
    <t>783317101</t>
  </si>
  <si>
    <t>Krycí jednonásobný syntetický standardní nátěr zámečnických konstrukcí</t>
  </si>
  <si>
    <t>-172957562</t>
  </si>
  <si>
    <t>243</t>
  </si>
  <si>
    <t>783342101</t>
  </si>
  <si>
    <t>Tmelení včetně přebroušení zámečnických konstrukcí polyuretanovým tmelem</t>
  </si>
  <si>
    <t>-1208225640</t>
  </si>
  <si>
    <t>244</t>
  </si>
  <si>
    <t>783813131</t>
  </si>
  <si>
    <t>Penetrační syntetický nátěr hladkých, tenkovrstvých zrnitých a štukových omítek</t>
  </si>
  <si>
    <t>-2020708906</t>
  </si>
  <si>
    <t>f010/2</t>
  </si>
  <si>
    <t>Mezisoučet</t>
  </si>
  <si>
    <t>Ostění, parapet, nadpraží</t>
  </si>
  <si>
    <t>245</t>
  </si>
  <si>
    <t>783817421</t>
  </si>
  <si>
    <t>Krycí dvojnásobný syntetický nátěr hladkých, zrnitých tenkovrstvých nebo štukových omítek</t>
  </si>
  <si>
    <t>1937227805</t>
  </si>
  <si>
    <t>784</t>
  </si>
  <si>
    <t>Dokončovací práce - malby a tapety</t>
  </si>
  <si>
    <t>246</t>
  </si>
  <si>
    <t>784111003</t>
  </si>
  <si>
    <t>Oprášení (ometení ) podkladu v místnostech v přes 3,80 do 5,00 m</t>
  </si>
  <si>
    <t>-823795158</t>
  </si>
  <si>
    <t>f010+f011</t>
  </si>
  <si>
    <t>247</t>
  </si>
  <si>
    <t>784121003</t>
  </si>
  <si>
    <t>Oškrabání malby v místnostech v přes 3,80 do 5,00 m</t>
  </si>
  <si>
    <t>-218331812</t>
  </si>
  <si>
    <t>248</t>
  </si>
  <si>
    <t>784121013</t>
  </si>
  <si>
    <t>Rozmývání podkladu po oškrabání malby v místnostech v přes 3,80 do 5,00 m</t>
  </si>
  <si>
    <t>918344742</t>
  </si>
  <si>
    <t>249</t>
  </si>
  <si>
    <t>784181103</t>
  </si>
  <si>
    <t>Základní akrylátová jednonásobná bezbarvá penetrace podkladu v místnostech v přes 3,80 do 5,00 m</t>
  </si>
  <si>
    <t>1756769285</t>
  </si>
  <si>
    <t>250</t>
  </si>
  <si>
    <t>784211103</t>
  </si>
  <si>
    <t>Dvojnásobné bílé malby ze směsí za mokra výborně oděruvzdorných v místnostech v přes 3,80 do 5,00 m</t>
  </si>
  <si>
    <t>-1225204842</t>
  </si>
  <si>
    <t>Práce a dodávky M</t>
  </si>
  <si>
    <t>22-M</t>
  </si>
  <si>
    <t>Montáže technologických zařízení pro dopravní stavby</t>
  </si>
  <si>
    <t>251</t>
  </si>
  <si>
    <t>220450007</t>
  </si>
  <si>
    <t>Montáž datové skříně rack</t>
  </si>
  <si>
    <t>-1787695210</t>
  </si>
  <si>
    <t>252</t>
  </si>
  <si>
    <t>35712005</t>
  </si>
  <si>
    <t>rozvaděč nástěnný jednodílný 19" celoskleněné dveře 18U/400mm</t>
  </si>
  <si>
    <t>256</t>
  </si>
  <si>
    <t>1092854160</t>
  </si>
  <si>
    <t>Poznámka k položce:_x000d_
Odhad typu. Přesný typ vybere investor.</t>
  </si>
  <si>
    <t>OST</t>
  </si>
  <si>
    <t>Ostatní</t>
  </si>
  <si>
    <t>253</t>
  </si>
  <si>
    <t>OST.r01</t>
  </si>
  <si>
    <t>Revize stávajících PHP</t>
  </si>
  <si>
    <t>262144</t>
  </si>
  <si>
    <t>-1272859865</t>
  </si>
  <si>
    <t>254</t>
  </si>
  <si>
    <t>OST.r02</t>
  </si>
  <si>
    <t>Protipožární ucpávky a tmely</t>
  </si>
  <si>
    <t>-669641289</t>
  </si>
  <si>
    <t>Poznámka k položce:_x000d_
Pro vedení instalací, technologií mezi požárními úseky. Dle platné PBŘ.</t>
  </si>
  <si>
    <t>02 - Elektroinstalace</t>
  </si>
  <si>
    <t xml:space="preserve">    741 - Elektroinstalace - silnoproud</t>
  </si>
  <si>
    <t>741</t>
  </si>
  <si>
    <t>Elektroinstalace - silnoproud</t>
  </si>
  <si>
    <t>Pol1</t>
  </si>
  <si>
    <t>Rozvodnice pro nástěnnou montáž, IP min 44, min 200 modulů</t>
  </si>
  <si>
    <t>Poznámka k položce:_x000d_
Kompletně vybavená a zapojená dle přiložené dokumentace. Protokol o kusovém ověření dle Vydání prohlášení o shodě dle ČSN EN 61439-1 ed. 2 včetně montážního a konstrukčního připojení.</t>
  </si>
  <si>
    <t>Pol2</t>
  </si>
  <si>
    <t>Úpravy a dozbrojení stávajícího rozváděče RH</t>
  </si>
  <si>
    <t>Poznámka k položce:_x000d_
Demontáž starého jističe, montáž nových, zatažení a zapojení nových kabelových vedení. Protokol o kusovém ověření dle Vydání prohlášení o shodě dle ČSN EN 61439-1 ed. 2 včetně montážního a konstrukčního připojení.</t>
  </si>
  <si>
    <t>Pol3</t>
  </si>
  <si>
    <t>Prachotěsné LED svítidlo DEVO PRO II, Trinity, 44/55/66/77W, 6000/7500/9000/10400lm, CRI&gt;80, 4000K, IP66, IK03, 1500x112x97mm, Ta= -20°C/+35°C, šedá</t>
  </si>
  <si>
    <t>Poznámka k položce:_x000d_
Recyklační poplatek, včetně montážního a připojovacího příslušenství.</t>
  </si>
  <si>
    <t>Pol4</t>
  </si>
  <si>
    <t>Vestavný LED panel Lano, Trinity, 33W, 4300lm, UGR&lt;19, CRI&gt;80, 3000K/4000K, IP40, 595x595x30mm, Ta= -20°C/+30°C, mikroprisma, bílá, ON/OFF napáječ, rámeček pro přisazenou montáž</t>
  </si>
  <si>
    <t>Pol5</t>
  </si>
  <si>
    <t>Nástěnné, přisazené LED svítidlo Karo II, Trinity, 32W, 2880lm, IP44, CRI&gt;80, IK02, 120°, 4000K, Ø410x115mm, Ta= -20°C/+40°C, bílá</t>
  </si>
  <si>
    <t>Pol6</t>
  </si>
  <si>
    <t>Přisazené/nástěnné nouzové LED svítidlo s vlastní baterií, koridorová charakteristika, doba autonomie 1hod./3hod./8hod., funkce autotest, skelet z bezhalogenového plastu, IP65, 326x50x50mm, 3,0W, 520lm, Ta = -30°C/+40°C, bílá</t>
  </si>
  <si>
    <t>Pol7</t>
  </si>
  <si>
    <t>Přisazené/vestavné nouzové LED svítidlo s vlastní baterií, kruhová/koridorová charakteristika (výměna optických čoček), doba autonomie 3hod., funkce autotest, skelet z bezhalogenového plastu, IP20, Ø123x58mm, 4,8W, 175lm, Ta = 0°C/+40°C, bílá</t>
  </si>
  <si>
    <t>Pol8</t>
  </si>
  <si>
    <t>Přisazené/nástěnné nouzové LED svítidlo s vlastní baterií, kruhová charakteristika, doba autonomie 3hod., funkce autotest, skelet z bezhalogenového plastu, IP65, 350x117x60mm, 3,0W, 190lm, Ta = -0°C/+30°C, bílá</t>
  </si>
  <si>
    <t>Pol9</t>
  </si>
  <si>
    <t>Nástěnné venkovní nouzové ZAA LED svítidlo s vlastní baterií, asymetrická vyžazovací charakteristika, doba autonomie 1hod./3hod./8hod., 4x0,5W, 170lm/170lm/76lm</t>
  </si>
  <si>
    <t>Poznámka k položce:_x000d_
Ffunkce autotest, IP65, 315x140x65mm, Ta = -25°C/+40°C, barva antracit, tlakově litý zinek, baterie a předřadník v externím boxu IP54 (176 x 130 x 76mm). Recyklační poplatek, včetně montážního a připojovacího příslušenství.</t>
  </si>
  <si>
    <t>Pol10</t>
  </si>
  <si>
    <t>Spínač řazení 1 pro nástěnnou montáž v jednotném designu, 10A, 230V, IP44</t>
  </si>
  <si>
    <t>Poznámka k položce:_x000d_
Včetně krytky, montážního a připojovacího příslušenství.</t>
  </si>
  <si>
    <t>Pol11</t>
  </si>
  <si>
    <t>Spínač řazení 1 pro nástěnnou montáž v jednotném designu, 10A, 230V, IP55</t>
  </si>
  <si>
    <t>Pol12</t>
  </si>
  <si>
    <t>Spínač řazení 6 pro nástěnnou montáž v jednotném designu, 10A, 230V, IP44</t>
  </si>
  <si>
    <t>Pol13</t>
  </si>
  <si>
    <t>Spínač řazení 7 pro nástěnnou montáž v jednotném designu, 10A, 230V, IP44</t>
  </si>
  <si>
    <t>Pol14</t>
  </si>
  <si>
    <t>Zásuvka pro nástěnnou montáž v jednotném designu 16A, 230V, clonky, IP44</t>
  </si>
  <si>
    <t>Pol15</t>
  </si>
  <si>
    <t>Zásuvka pro nástěnnou montáž v jednotném designu 16A, 230V, clonky, IP55</t>
  </si>
  <si>
    <t>Pol16</t>
  </si>
  <si>
    <t>Zásuvka 400V pro nástěnnou montáž v jednotném designu 32A, 400/230V, 5kolík kombi s pojistkou IP44</t>
  </si>
  <si>
    <t>Poznámka k položce:_x000d_
Včetně montážního a připojovacího příslušenství.</t>
  </si>
  <si>
    <t>Pol17</t>
  </si>
  <si>
    <t>Zásuvka 400V pro nástěnnou montáž v jednotném designu 32A, 400/230V, 5kolík IP55</t>
  </si>
  <si>
    <t>Pol18</t>
  </si>
  <si>
    <t>W-Star Zásuvka UTP 1 x RJ45 na zeď</t>
  </si>
  <si>
    <t>Pol19</t>
  </si>
  <si>
    <t>Pohybové čidlo nástěnné otočné, 200°, Ø12m, IP40, bílé</t>
  </si>
  <si>
    <t>Pol20</t>
  </si>
  <si>
    <t>Tlačítko STOP chráněné proti nechtěnému použití, IP44</t>
  </si>
  <si>
    <t>Pol21</t>
  </si>
  <si>
    <t>Povrchová instalační krabice IP55</t>
  </si>
  <si>
    <t>Poznámka k položce:_x000d_
Včetně svorek, montážního a připojovacího příslušenství.</t>
  </si>
  <si>
    <t>Pol22</t>
  </si>
  <si>
    <t>Ukončení kabelu do 5x4 - příprava pro napojení dalších profesí</t>
  </si>
  <si>
    <t>Pol23</t>
  </si>
  <si>
    <t>Ekvipotenciální svorkovnice pro připojení min 6 vodičů 16mm2 a min 8 vodičů 6mm2</t>
  </si>
  <si>
    <t>Poznámka k položce:_x000d_
Umístěná v nástěnné elektrotechnické krabici, včetně montážního a připojovacího příslušenství.</t>
  </si>
  <si>
    <t>Pol24</t>
  </si>
  <si>
    <t>Začlenění dveří mezi m.č.1.07 a stávajícím objektem do stávajícího přístupového systému</t>
  </si>
  <si>
    <t>Poznámka k položce:_x000d_
Dveře vybavit elektronickým zámkem, instalace čtečky ze strany dílny, začlenění do stávajícího přístupového systému.</t>
  </si>
  <si>
    <t>Pol25</t>
  </si>
  <si>
    <t>Kontrola funkce, případné opravy stávajícího systému regulace topení v předmětných prostorách</t>
  </si>
  <si>
    <t>Pol26</t>
  </si>
  <si>
    <t xml:space="preserve">Oprava osvětlení v přilehlé obrobně, demontáž stávajícího osvětlení a jeho ekologická likvidace, montáž a dodávka nových svítidel  DEVO PRO II, Trinity, 44/55/66/77W 9ks, modifikace nosného systému, modifikace spínání osvětlení</t>
  </si>
  <si>
    <t>Poznámka k položce:_x000d_
Včetně dodávky 3ks spínačů do parapetního kanálu. Včetně příslušenství, včetně manipulační techniky.</t>
  </si>
  <si>
    <t>Pol27</t>
  </si>
  <si>
    <t>Jäkl 30x30mm s navařenou destičkou pro instalaci zásuvek délky min 2m (délku nutno upravit na místě dle skutečné výšky stropu nad stolem)</t>
  </si>
  <si>
    <t>Poznámka k položce:_x000d_
Včetně příslušenství, povrchové úpravy, montážního příslušenství.</t>
  </si>
  <si>
    <t>Pol28</t>
  </si>
  <si>
    <t>PRAFlaDur-O 2x1,5</t>
  </si>
  <si>
    <t>Pol29</t>
  </si>
  <si>
    <t>PRAFlaSafe X-J 4x35</t>
  </si>
  <si>
    <t>Pol30</t>
  </si>
  <si>
    <t>PRAFlaSafe X-J 4x16</t>
  </si>
  <si>
    <t>Pol31</t>
  </si>
  <si>
    <t>PRAFlaSafe X-J 5x6</t>
  </si>
  <si>
    <t>Pol32</t>
  </si>
  <si>
    <t>PRAFlaSafe X-J 5x2,5</t>
  </si>
  <si>
    <t>Pol33</t>
  </si>
  <si>
    <t>PRAFlaSafe X-J 3x2,5</t>
  </si>
  <si>
    <t>Pol34</t>
  </si>
  <si>
    <t>PRAFlaSafe X-J 3x1,5</t>
  </si>
  <si>
    <t>Pol35</t>
  </si>
  <si>
    <t>PRAFlaSafe X-O 3x1,5</t>
  </si>
  <si>
    <t>Pol36</t>
  </si>
  <si>
    <t>PRAFlaSafe X-J 5x1,5</t>
  </si>
  <si>
    <t>Pol37</t>
  </si>
  <si>
    <t>PraFlaCom 2x2x0,8</t>
  </si>
  <si>
    <t>Pol38</t>
  </si>
  <si>
    <t>H07RN – F 3x2,5</t>
  </si>
  <si>
    <t>Pol39</t>
  </si>
  <si>
    <t>CY 6 zž</t>
  </si>
  <si>
    <t>Pol40</t>
  </si>
  <si>
    <t>CY 16 zž</t>
  </si>
  <si>
    <t>Pol41</t>
  </si>
  <si>
    <t>Pomocný materiál</t>
  </si>
  <si>
    <t>Pol42</t>
  </si>
  <si>
    <t>Vyhledání kabelové trasy</t>
  </si>
  <si>
    <t>Pol43</t>
  </si>
  <si>
    <t>Kabelový nosný systém</t>
  </si>
  <si>
    <t>Poznámka k položce:_x000d_
(drátěné žlaby, bezhalogenové trubky) do 350m, včetně konstrukčního a montážního příslušenství, včetně připojení zemnícího kabelu k drátěným žlabům.</t>
  </si>
  <si>
    <t>Pol44</t>
  </si>
  <si>
    <t>Demontáž a ekologická likvidace stávající elektroinstalace do 80h</t>
  </si>
  <si>
    <t>Pol45</t>
  </si>
  <si>
    <t>Provizoria při realizaci</t>
  </si>
  <si>
    <t>Poznámka k položce:_x000d_
Včetně přeložení wifi routeru a slp kabeláže z průvlaku do rohu, vést v plastové liště.</t>
  </si>
  <si>
    <t>Pol46</t>
  </si>
  <si>
    <t>Ukončení kabelů na straně rozvaděče a periferií</t>
  </si>
  <si>
    <t>Poznámka k položce:_x000d_
Uvedení do provozu</t>
  </si>
  <si>
    <t>Pol47</t>
  </si>
  <si>
    <t>Uvedení do provozu, funkční zkoušky, komplexní zkoušky, zaškolení obsluhy, návody k použití</t>
  </si>
  <si>
    <t>Pol48</t>
  </si>
  <si>
    <t>Manipulační technika - vysokozdvižná plošina, zakrytí, ohraničení pracoviště</t>
  </si>
  <si>
    <t>Pol49</t>
  </si>
  <si>
    <t>Zpracování výrobní realizační projektové dokumentace</t>
  </si>
  <si>
    <t>Pol50</t>
  </si>
  <si>
    <t>Zpracování dokumentace skutečného stavu</t>
  </si>
  <si>
    <t>Pol51</t>
  </si>
  <si>
    <t>Project management + koordinace s ostatními profesemi</t>
  </si>
  <si>
    <t>Pol52</t>
  </si>
  <si>
    <t>Výchozí revize elektro, případné stanovisko TIČR</t>
  </si>
  <si>
    <t>Pol53</t>
  </si>
  <si>
    <t>Doprava materiálu a osob</t>
  </si>
  <si>
    <t>Pol54</t>
  </si>
  <si>
    <t>Vedlejší rozpočtové náklady nutné pro realizaci díla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</si>
  <si>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</si>
  <si>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</si>
  <si>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</si>
  <si>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</si>
  <si>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</si>
  <si>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</si>
  <si>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VRN1</t>
  </si>
  <si>
    <t>Průzkumné, geodetické a projektové práce</t>
  </si>
  <si>
    <t>012303000</t>
  </si>
  <si>
    <t>Geodetické práce po výstavbě</t>
  </si>
  <si>
    <t>…</t>
  </si>
  <si>
    <t>1024</t>
  </si>
  <si>
    <t>-2018831883</t>
  </si>
  <si>
    <t>013244000.r01</t>
  </si>
  <si>
    <t>Dokumentace výrobní a dílenská</t>
  </si>
  <si>
    <t>1255440369</t>
  </si>
  <si>
    <t>013254000</t>
  </si>
  <si>
    <t>Dokumentace skutečného provedení stavby</t>
  </si>
  <si>
    <t>294611215</t>
  </si>
  <si>
    <t>VRN3</t>
  </si>
  <si>
    <t>Zařízení staveniště</t>
  </si>
  <si>
    <t>031203000</t>
  </si>
  <si>
    <t>Terénní úpravy pro zařízení staveniště</t>
  </si>
  <si>
    <t>-268285261</t>
  </si>
  <si>
    <t>031303000</t>
  </si>
  <si>
    <t>Náklady na zábor</t>
  </si>
  <si>
    <t>398100087</t>
  </si>
  <si>
    <t>032103000</t>
  </si>
  <si>
    <t>Náklady na stavební buňky</t>
  </si>
  <si>
    <t>-1081607236</t>
  </si>
  <si>
    <t>032803000</t>
  </si>
  <si>
    <t>Ostatní vybavení staveniště</t>
  </si>
  <si>
    <t>1354075673</t>
  </si>
  <si>
    <t>032903000</t>
  </si>
  <si>
    <t>Náklady na provoz a údržbu vybavení staveniště</t>
  </si>
  <si>
    <t>1338705189</t>
  </si>
  <si>
    <t>033103000</t>
  </si>
  <si>
    <t>Připojení energií</t>
  </si>
  <si>
    <t>-1267016461</t>
  </si>
  <si>
    <t>033203000</t>
  </si>
  <si>
    <t>Energie pro zařízení staveniště</t>
  </si>
  <si>
    <t>-1890193763</t>
  </si>
  <si>
    <t>034103000</t>
  </si>
  <si>
    <t>Oplocení staveniště</t>
  </si>
  <si>
    <t>1529290178</t>
  </si>
  <si>
    <t>034503000</t>
  </si>
  <si>
    <t>Informační tabule na staveništi</t>
  </si>
  <si>
    <t>1338989607</t>
  </si>
  <si>
    <t>039103000</t>
  </si>
  <si>
    <t>Rozebrání, bourání a odvoz zařízení staveniště</t>
  </si>
  <si>
    <t>-983275915</t>
  </si>
  <si>
    <t>039203000</t>
  </si>
  <si>
    <t>Úprava terénu po zrušení zařízení staveniště</t>
  </si>
  <si>
    <t>-194993054</t>
  </si>
  <si>
    <t>VRN4</t>
  </si>
  <si>
    <t>Inženýrská činnost</t>
  </si>
  <si>
    <t>041103000</t>
  </si>
  <si>
    <t>Dozor projektanta</t>
  </si>
  <si>
    <t>-464279528</t>
  </si>
  <si>
    <t>041203000</t>
  </si>
  <si>
    <t>Technický dozor investora</t>
  </si>
  <si>
    <t>1542150622</t>
  </si>
  <si>
    <t>041403000</t>
  </si>
  <si>
    <t>Koordinátor BOZP na staveništi</t>
  </si>
  <si>
    <t>162109513</t>
  </si>
  <si>
    <t>042503000</t>
  </si>
  <si>
    <t>Plán BOZP na staveništi</t>
  </si>
  <si>
    <t>-625216929</t>
  </si>
  <si>
    <t>043103000</t>
  </si>
  <si>
    <t>Zkoušky bez rozlišení</t>
  </si>
  <si>
    <t>-1567056988</t>
  </si>
  <si>
    <t>Poznámka k položce:_x000d_
Veškeré zkoušky a revize potřebné pro kolaudaci stavby.</t>
  </si>
  <si>
    <t>044003000</t>
  </si>
  <si>
    <t>Revize dočasných objektů nebo zařízení staveniště</t>
  </si>
  <si>
    <t>2012546478</t>
  </si>
  <si>
    <t>VRN6</t>
  </si>
  <si>
    <t>Územní vlivy</t>
  </si>
  <si>
    <t>065002000</t>
  </si>
  <si>
    <t>Mimostaveništní doprava materiálů, výrobků a strojů</t>
  </si>
  <si>
    <t>-1426269391</t>
  </si>
  <si>
    <t>VRN9</t>
  </si>
  <si>
    <t>Ostatní náklady</t>
  </si>
  <si>
    <t>092103001</t>
  </si>
  <si>
    <t>Náklady na zkušební provoz</t>
  </si>
  <si>
    <t>2020721281</t>
  </si>
  <si>
    <t>092203000</t>
  </si>
  <si>
    <t>Náklady na zaškolení</t>
  </si>
  <si>
    <t>1499220337</t>
  </si>
  <si>
    <t>094103000</t>
  </si>
  <si>
    <t>Náklady na plánované vyklizení objektu</t>
  </si>
  <si>
    <t>2066489864</t>
  </si>
  <si>
    <t>094104000</t>
  </si>
  <si>
    <t>Náklady na opatření BOZP</t>
  </si>
  <si>
    <t>1128482551</t>
  </si>
  <si>
    <t>Poznámka k položce:_x000d_
Dle platného PBŘ.</t>
  </si>
  <si>
    <t>SEZNAM FIGUR</t>
  </si>
  <si>
    <t>Výměra</t>
  </si>
  <si>
    <t>138,49"m.č. 1.01</t>
  </si>
  <si>
    <t>8,59"m.č. 1.02</t>
  </si>
  <si>
    <t>0"m.č. 1.03</t>
  </si>
  <si>
    <t>10,65"m.č. 1.04</t>
  </si>
  <si>
    <t>27,79"m.č. 1.05</t>
  </si>
  <si>
    <t>0"m.č. 1.06</t>
  </si>
  <si>
    <t>4,02"m.č. 1.07</t>
  </si>
  <si>
    <t>12,27"m.č. 1.08</t>
  </si>
  <si>
    <t>Použití figury:</t>
  </si>
  <si>
    <t>m.č. 1.01</t>
  </si>
  <si>
    <t>1,2*1,6</t>
  </si>
  <si>
    <t>m.č. 1.02</t>
  </si>
  <si>
    <t>(0,6+0,9)*1,2</t>
  </si>
  <si>
    <t>0,7*0,7</t>
  </si>
  <si>
    <t>m.č. 1.05</t>
  </si>
  <si>
    <t>26,52*5,015</t>
  </si>
  <si>
    <t>-1,48*2,0</t>
  </si>
  <si>
    <t>-1,2*1,97</t>
  </si>
  <si>
    <t>m.č. 1.04</t>
  </si>
  <si>
    <t>14,3*5,015</t>
  </si>
  <si>
    <t>-1,6*2,1</t>
  </si>
  <si>
    <t>58,6*5,015</t>
  </si>
  <si>
    <t>-2,6*2,87</t>
  </si>
  <si>
    <t>-0,9*1,97</t>
  </si>
  <si>
    <t>12,0*5,015</t>
  </si>
  <si>
    <t>m.č. 1.07</t>
  </si>
  <si>
    <t>8,86*5,015</t>
  </si>
  <si>
    <t>m.č. 1.08</t>
  </si>
  <si>
    <t>14,85*5,015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</si>
</sst>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95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53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54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55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54</v>
      </c>
      <c r="AI60" s="43"/>
      <c r="AJ60" s="43"/>
      <c r="AK60" s="43"/>
      <c r="AL60" s="43"/>
      <c r="AM60" s="65" t="s">
        <v>55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56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57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54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55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54</v>
      </c>
      <c r="AI75" s="43"/>
      <c r="AJ75" s="43"/>
      <c r="AK75" s="43"/>
      <c r="AL75" s="43"/>
      <c r="AM75" s="65" t="s">
        <v>55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58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24022025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STAVEBNÍ ÚPRAVY SVAŘOVNY na pozemku parc. č. st. 272, v k. ú. Jičín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parc. č. st. 272, v k. ú. Jičín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18. 3. 2025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VOŠ a SPŠ, Jičín, Pod Koželuhy 100, 506 01 Jičín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Ing. Pavel Kubík s.r.o.</v>
      </c>
      <c r="AN89" s="72"/>
      <c r="AO89" s="72"/>
      <c r="AP89" s="72"/>
      <c r="AQ89" s="41"/>
      <c r="AR89" s="45"/>
      <c r="AS89" s="82" t="s">
        <v>59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60</v>
      </c>
      <c r="D92" s="95"/>
      <c r="E92" s="95"/>
      <c r="F92" s="95"/>
      <c r="G92" s="95"/>
      <c r="H92" s="96"/>
      <c r="I92" s="97" t="s">
        <v>61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62</v>
      </c>
      <c r="AH92" s="95"/>
      <c r="AI92" s="95"/>
      <c r="AJ92" s="95"/>
      <c r="AK92" s="95"/>
      <c r="AL92" s="95"/>
      <c r="AM92" s="95"/>
      <c r="AN92" s="97" t="s">
        <v>63</v>
      </c>
      <c r="AO92" s="95"/>
      <c r="AP92" s="99"/>
      <c r="AQ92" s="100" t="s">
        <v>64</v>
      </c>
      <c r="AR92" s="45"/>
      <c r="AS92" s="101" t="s">
        <v>65</v>
      </c>
      <c r="AT92" s="102" t="s">
        <v>66</v>
      </c>
      <c r="AU92" s="102" t="s">
        <v>67</v>
      </c>
      <c r="AV92" s="102" t="s">
        <v>68</v>
      </c>
      <c r="AW92" s="102" t="s">
        <v>69</v>
      </c>
      <c r="AX92" s="102" t="s">
        <v>70</v>
      </c>
      <c r="AY92" s="102" t="s">
        <v>71</v>
      </c>
      <c r="AZ92" s="102" t="s">
        <v>72</v>
      </c>
      <c r="BA92" s="102" t="s">
        <v>73</v>
      </c>
      <c r="BB92" s="102" t="s">
        <v>74</v>
      </c>
      <c r="BC92" s="102" t="s">
        <v>75</v>
      </c>
      <c r="BD92" s="103" t="s">
        <v>76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77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78</v>
      </c>
      <c r="BT94" s="118" t="s">
        <v>79</v>
      </c>
      <c r="BU94" s="119" t="s">
        <v>80</v>
      </c>
      <c r="BV94" s="118" t="s">
        <v>81</v>
      </c>
      <c r="BW94" s="118" t="s">
        <v>5</v>
      </c>
      <c r="BX94" s="118" t="s">
        <v>82</v>
      </c>
      <c r="CL94" s="118" t="s">
        <v>1</v>
      </c>
    </row>
    <row r="95" s="7" customFormat="1" ht="16.5" customHeight="1">
      <c r="A95" s="120" t="s">
        <v>83</v>
      </c>
      <c r="B95" s="121"/>
      <c r="C95" s="122"/>
      <c r="D95" s="123" t="s">
        <v>84</v>
      </c>
      <c r="E95" s="123"/>
      <c r="F95" s="123"/>
      <c r="G95" s="123"/>
      <c r="H95" s="123"/>
      <c r="I95" s="124"/>
      <c r="J95" s="123" t="s">
        <v>85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Architektonicko-stav...'!J30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86</v>
      </c>
      <c r="AR95" s="127"/>
      <c r="AS95" s="128">
        <v>0</v>
      </c>
      <c r="AT95" s="129">
        <f>ROUND(SUM(AV95:AW95),2)</f>
        <v>0</v>
      </c>
      <c r="AU95" s="130">
        <f>'01 - Architektonicko-stav...'!P146</f>
        <v>0</v>
      </c>
      <c r="AV95" s="129">
        <f>'01 - Architektonicko-stav...'!J33</f>
        <v>0</v>
      </c>
      <c r="AW95" s="129">
        <f>'01 - Architektonicko-stav...'!J34</f>
        <v>0</v>
      </c>
      <c r="AX95" s="129">
        <f>'01 - Architektonicko-stav...'!J35</f>
        <v>0</v>
      </c>
      <c r="AY95" s="129">
        <f>'01 - Architektonicko-stav...'!J36</f>
        <v>0</v>
      </c>
      <c r="AZ95" s="129">
        <f>'01 - Architektonicko-stav...'!F33</f>
        <v>0</v>
      </c>
      <c r="BA95" s="129">
        <f>'01 - Architektonicko-stav...'!F34</f>
        <v>0</v>
      </c>
      <c r="BB95" s="129">
        <f>'01 - Architektonicko-stav...'!F35</f>
        <v>0</v>
      </c>
      <c r="BC95" s="129">
        <f>'01 - Architektonicko-stav...'!F36</f>
        <v>0</v>
      </c>
      <c r="BD95" s="131">
        <f>'01 - Architektonicko-stav...'!F37</f>
        <v>0</v>
      </c>
      <c r="BE95" s="7"/>
      <c r="BT95" s="132" t="s">
        <v>87</v>
      </c>
      <c r="BV95" s="132" t="s">
        <v>81</v>
      </c>
      <c r="BW95" s="132" t="s">
        <v>88</v>
      </c>
      <c r="BX95" s="132" t="s">
        <v>5</v>
      </c>
      <c r="CL95" s="132" t="s">
        <v>1</v>
      </c>
      <c r="CM95" s="132" t="s">
        <v>89</v>
      </c>
    </row>
    <row r="96" s="7" customFormat="1" ht="16.5" customHeight="1">
      <c r="A96" s="120" t="s">
        <v>83</v>
      </c>
      <c r="B96" s="121"/>
      <c r="C96" s="122"/>
      <c r="D96" s="123" t="s">
        <v>90</v>
      </c>
      <c r="E96" s="123"/>
      <c r="F96" s="123"/>
      <c r="G96" s="123"/>
      <c r="H96" s="123"/>
      <c r="I96" s="124"/>
      <c r="J96" s="123" t="s">
        <v>91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'02 - Elektroinstalace'!J30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86</v>
      </c>
      <c r="AR96" s="127"/>
      <c r="AS96" s="128">
        <v>0</v>
      </c>
      <c r="AT96" s="129">
        <f>ROUND(SUM(AV96:AW96),2)</f>
        <v>0</v>
      </c>
      <c r="AU96" s="130">
        <f>'02 - Elektroinstalace'!P119</f>
        <v>0</v>
      </c>
      <c r="AV96" s="129">
        <f>'02 - Elektroinstalace'!J33</f>
        <v>0</v>
      </c>
      <c r="AW96" s="129">
        <f>'02 - Elektroinstalace'!J34</f>
        <v>0</v>
      </c>
      <c r="AX96" s="129">
        <f>'02 - Elektroinstalace'!J35</f>
        <v>0</v>
      </c>
      <c r="AY96" s="129">
        <f>'02 - Elektroinstalace'!J36</f>
        <v>0</v>
      </c>
      <c r="AZ96" s="129">
        <f>'02 - Elektroinstalace'!F33</f>
        <v>0</v>
      </c>
      <c r="BA96" s="129">
        <f>'02 - Elektroinstalace'!F34</f>
        <v>0</v>
      </c>
      <c r="BB96" s="129">
        <f>'02 - Elektroinstalace'!F35</f>
        <v>0</v>
      </c>
      <c r="BC96" s="129">
        <f>'02 - Elektroinstalace'!F36</f>
        <v>0</v>
      </c>
      <c r="BD96" s="131">
        <f>'02 - Elektroinstalace'!F37</f>
        <v>0</v>
      </c>
      <c r="BE96" s="7"/>
      <c r="BT96" s="132" t="s">
        <v>87</v>
      </c>
      <c r="BV96" s="132" t="s">
        <v>81</v>
      </c>
      <c r="BW96" s="132" t="s">
        <v>92</v>
      </c>
      <c r="BX96" s="132" t="s">
        <v>5</v>
      </c>
      <c r="CL96" s="132" t="s">
        <v>1</v>
      </c>
      <c r="CM96" s="132" t="s">
        <v>89</v>
      </c>
    </row>
    <row r="97" s="7" customFormat="1" ht="16.5" customHeight="1">
      <c r="A97" s="120" t="s">
        <v>83</v>
      </c>
      <c r="B97" s="121"/>
      <c r="C97" s="122"/>
      <c r="D97" s="123" t="s">
        <v>93</v>
      </c>
      <c r="E97" s="123"/>
      <c r="F97" s="123"/>
      <c r="G97" s="123"/>
      <c r="H97" s="123"/>
      <c r="I97" s="124"/>
      <c r="J97" s="123" t="s">
        <v>94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'VRN - Vedlejší rozpočtové...'!J30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86</v>
      </c>
      <c r="AR97" s="127"/>
      <c r="AS97" s="133">
        <v>0</v>
      </c>
      <c r="AT97" s="134">
        <f>ROUND(SUM(AV97:AW97),2)</f>
        <v>0</v>
      </c>
      <c r="AU97" s="135">
        <f>'VRN - Vedlejší rozpočtové...'!P122</f>
        <v>0</v>
      </c>
      <c r="AV97" s="134">
        <f>'VRN - Vedlejší rozpočtové...'!J33</f>
        <v>0</v>
      </c>
      <c r="AW97" s="134">
        <f>'VRN - Vedlejší rozpočtové...'!J34</f>
        <v>0</v>
      </c>
      <c r="AX97" s="134">
        <f>'VRN - Vedlejší rozpočtové...'!J35</f>
        <v>0</v>
      </c>
      <c r="AY97" s="134">
        <f>'VRN - Vedlejší rozpočtové...'!J36</f>
        <v>0</v>
      </c>
      <c r="AZ97" s="134">
        <f>'VRN - Vedlejší rozpočtové...'!F33</f>
        <v>0</v>
      </c>
      <c r="BA97" s="134">
        <f>'VRN - Vedlejší rozpočtové...'!F34</f>
        <v>0</v>
      </c>
      <c r="BB97" s="134">
        <f>'VRN - Vedlejší rozpočtové...'!F35</f>
        <v>0</v>
      </c>
      <c r="BC97" s="134">
        <f>'VRN - Vedlejší rozpočtové...'!F36</f>
        <v>0</v>
      </c>
      <c r="BD97" s="136">
        <f>'VRN - Vedlejší rozpočtové...'!F37</f>
        <v>0</v>
      </c>
      <c r="BE97" s="7"/>
      <c r="BT97" s="132" t="s">
        <v>87</v>
      </c>
      <c r="BV97" s="132" t="s">
        <v>81</v>
      </c>
      <c r="BW97" s="132" t="s">
        <v>95</v>
      </c>
      <c r="BX97" s="132" t="s">
        <v>5</v>
      </c>
      <c r="CL97" s="132" t="s">
        <v>1</v>
      </c>
      <c r="CM97" s="132" t="s">
        <v>89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I8r/ZMqoz4ulq/a3n6TD8pDVnWrJNPBNoikro+gKO8zp33wbNS+f2uV0iHJvD9ofV7AG/J1l3xdrApZ65Fyajg==" hashValue="uLwyMtfJ7v2YeDprNOOo8YqGeaoU5NHDFbtoopPVb814UxMn5qkG9CKQNUHg927p5x3Z1BVDJb2LZT1bsjZLsQ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 - Architektonicko-stav...'!C2" display="/"/>
    <hyperlink ref="A96" location="'02 - Elektroinstalace'!C2" display="/"/>
    <hyperlink ref="A9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  <c r="AZ2" s="137" t="s">
        <v>96</v>
      </c>
      <c r="BA2" s="137" t="s">
        <v>97</v>
      </c>
      <c r="BB2" s="137" t="s">
        <v>98</v>
      </c>
      <c r="BC2" s="137" t="s">
        <v>99</v>
      </c>
      <c r="BD2" s="137" t="s">
        <v>100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89</v>
      </c>
      <c r="AZ3" s="137" t="s">
        <v>101</v>
      </c>
      <c r="BA3" s="137" t="s">
        <v>102</v>
      </c>
      <c r="BB3" s="137" t="s">
        <v>98</v>
      </c>
      <c r="BC3" s="137" t="s">
        <v>103</v>
      </c>
      <c r="BD3" s="137" t="s">
        <v>100</v>
      </c>
    </row>
    <row r="4" hidden="1" s="1" customFormat="1" ht="24.96" customHeight="1">
      <c r="B4" s="21"/>
      <c r="D4" s="140" t="s">
        <v>104</v>
      </c>
      <c r="L4" s="21"/>
      <c r="M4" s="141" t="s">
        <v>10</v>
      </c>
      <c r="AT4" s="18" t="s">
        <v>4</v>
      </c>
      <c r="AZ4" s="137" t="s">
        <v>105</v>
      </c>
      <c r="BA4" s="137" t="s">
        <v>106</v>
      </c>
      <c r="BB4" s="137" t="s">
        <v>98</v>
      </c>
      <c r="BC4" s="137" t="s">
        <v>107</v>
      </c>
      <c r="BD4" s="137" t="s">
        <v>100</v>
      </c>
    </row>
    <row r="5" hidden="1" s="1" customFormat="1" ht="6.96" customHeight="1">
      <c r="B5" s="21"/>
      <c r="L5" s="21"/>
      <c r="AZ5" s="137" t="s">
        <v>108</v>
      </c>
      <c r="BA5" s="137" t="s">
        <v>109</v>
      </c>
      <c r="BB5" s="137" t="s">
        <v>98</v>
      </c>
      <c r="BC5" s="137" t="s">
        <v>110</v>
      </c>
      <c r="BD5" s="137" t="s">
        <v>100</v>
      </c>
    </row>
    <row r="6" hidden="1" s="1" customFormat="1" ht="12" customHeight="1">
      <c r="B6" s="21"/>
      <c r="D6" s="142" t="s">
        <v>16</v>
      </c>
      <c r="L6" s="21"/>
      <c r="AZ6" s="137" t="s">
        <v>111</v>
      </c>
      <c r="BA6" s="137" t="s">
        <v>112</v>
      </c>
      <c r="BB6" s="137" t="s">
        <v>98</v>
      </c>
      <c r="BC6" s="137" t="s">
        <v>113</v>
      </c>
      <c r="BD6" s="137" t="s">
        <v>100</v>
      </c>
    </row>
    <row r="7" hidden="1" s="1" customFormat="1" ht="26.25" customHeight="1">
      <c r="B7" s="21"/>
      <c r="E7" s="143" t="str">
        <f>'Rekapitulace stavby'!K6</f>
        <v>STAVEBNÍ ÚPRAVY SVAŘOVNY na pozemku parc. č. st. 272, v k. ú. Jičín</v>
      </c>
      <c r="F7" s="142"/>
      <c r="G7" s="142"/>
      <c r="H7" s="142"/>
      <c r="L7" s="21"/>
      <c r="AZ7" s="137" t="s">
        <v>114</v>
      </c>
      <c r="BA7" s="137" t="s">
        <v>115</v>
      </c>
      <c r="BB7" s="137" t="s">
        <v>98</v>
      </c>
      <c r="BC7" s="137" t="s">
        <v>116</v>
      </c>
      <c r="BD7" s="137" t="s">
        <v>100</v>
      </c>
    </row>
    <row r="8" hidden="1" s="2" customFormat="1" ht="12" customHeight="1">
      <c r="A8" s="39"/>
      <c r="B8" s="45"/>
      <c r="C8" s="39"/>
      <c r="D8" s="142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7" t="s">
        <v>118</v>
      </c>
      <c r="BA8" s="137" t="s">
        <v>119</v>
      </c>
      <c r="BB8" s="137" t="s">
        <v>98</v>
      </c>
      <c r="BC8" s="137" t="s">
        <v>120</v>
      </c>
      <c r="BD8" s="137" t="s">
        <v>100</v>
      </c>
    </row>
    <row r="9" hidden="1" s="2" customFormat="1" ht="16.5" customHeight="1">
      <c r="A9" s="39"/>
      <c r="B9" s="45"/>
      <c r="C9" s="39"/>
      <c r="D9" s="39"/>
      <c r="E9" s="144" t="s">
        <v>121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7" t="s">
        <v>122</v>
      </c>
      <c r="BA9" s="137" t="s">
        <v>123</v>
      </c>
      <c r="BB9" s="137" t="s">
        <v>98</v>
      </c>
      <c r="BC9" s="137" t="s">
        <v>124</v>
      </c>
      <c r="BD9" s="137" t="s">
        <v>100</v>
      </c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7" t="s">
        <v>125</v>
      </c>
      <c r="BA10" s="137" t="s">
        <v>126</v>
      </c>
      <c r="BB10" s="137" t="s">
        <v>98</v>
      </c>
      <c r="BC10" s="137" t="s">
        <v>127</v>
      </c>
      <c r="BD10" s="137" t="s">
        <v>100</v>
      </c>
    </row>
    <row r="11" hidden="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7" t="s">
        <v>128</v>
      </c>
      <c r="BA11" s="137" t="s">
        <v>129</v>
      </c>
      <c r="BB11" s="137" t="s">
        <v>98</v>
      </c>
      <c r="BC11" s="137" t="s">
        <v>130</v>
      </c>
      <c r="BD11" s="137" t="s">
        <v>100</v>
      </c>
    </row>
    <row r="12" hidden="1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18. 3. 2025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37" t="s">
        <v>131</v>
      </c>
      <c r="BA12" s="137" t="s">
        <v>132</v>
      </c>
      <c r="BB12" s="137" t="s">
        <v>98</v>
      </c>
      <c r="BC12" s="137" t="s">
        <v>99</v>
      </c>
      <c r="BD12" s="137" t="s">
        <v>100</v>
      </c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37" t="s">
        <v>133</v>
      </c>
      <c r="BA13" s="137" t="s">
        <v>134</v>
      </c>
      <c r="BB13" s="137" t="s">
        <v>98</v>
      </c>
      <c r="BC13" s="137" t="s">
        <v>135</v>
      </c>
      <c r="BD13" s="137" t="s">
        <v>100</v>
      </c>
    </row>
    <row r="14" hidden="1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37" t="s">
        <v>136</v>
      </c>
      <c r="BA14" s="137" t="s">
        <v>137</v>
      </c>
      <c r="BB14" s="137" t="s">
        <v>138</v>
      </c>
      <c r="BC14" s="137" t="s">
        <v>139</v>
      </c>
      <c r="BD14" s="137" t="s">
        <v>100</v>
      </c>
    </row>
    <row r="15" hidden="1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137" t="s">
        <v>140</v>
      </c>
      <c r="BA15" s="137" t="s">
        <v>141</v>
      </c>
      <c r="BB15" s="137" t="s">
        <v>98</v>
      </c>
      <c r="BC15" s="137" t="s">
        <v>142</v>
      </c>
      <c r="BD15" s="137" t="s">
        <v>100</v>
      </c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Z16" s="137" t="s">
        <v>143</v>
      </c>
      <c r="BA16" s="137" t="s">
        <v>144</v>
      </c>
      <c r="BB16" s="137" t="s">
        <v>98</v>
      </c>
      <c r="BC16" s="137" t="s">
        <v>145</v>
      </c>
      <c r="BD16" s="137" t="s">
        <v>100</v>
      </c>
    </row>
    <row r="17" hidden="1" s="2" customFormat="1" ht="12" customHeight="1">
      <c r="A17" s="39"/>
      <c r="B17" s="45"/>
      <c r="C17" s="39"/>
      <c r="D17" s="142" t="s">
        <v>29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Z17" s="137" t="s">
        <v>146</v>
      </c>
      <c r="BA17" s="137" t="s">
        <v>147</v>
      </c>
      <c r="BB17" s="137" t="s">
        <v>98</v>
      </c>
      <c r="BC17" s="137" t="s">
        <v>148</v>
      </c>
      <c r="BD17" s="137" t="s">
        <v>100</v>
      </c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2" t="s">
        <v>31</v>
      </c>
      <c r="E20" s="39"/>
      <c r="F20" s="39"/>
      <c r="G20" s="39"/>
      <c r="H20" s="39"/>
      <c r="I20" s="142" t="s">
        <v>25</v>
      </c>
      <c r="J20" s="145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5" t="s">
        <v>33</v>
      </c>
      <c r="F21" s="39"/>
      <c r="G21" s="39"/>
      <c r="H21" s="39"/>
      <c r="I21" s="142" t="s">
        <v>28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2" t="s">
        <v>35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28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2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43.25" customHeight="1">
      <c r="A27" s="147"/>
      <c r="B27" s="148"/>
      <c r="C27" s="147"/>
      <c r="D27" s="147"/>
      <c r="E27" s="149" t="s">
        <v>38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2" t="s">
        <v>39</v>
      </c>
      <c r="E30" s="39"/>
      <c r="F30" s="39"/>
      <c r="G30" s="39"/>
      <c r="H30" s="39"/>
      <c r="I30" s="39"/>
      <c r="J30" s="153">
        <f>ROUND(J146,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4" t="s">
        <v>41</v>
      </c>
      <c r="G32" s="39"/>
      <c r="H32" s="39"/>
      <c r="I32" s="154" t="s">
        <v>40</v>
      </c>
      <c r="J32" s="154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5" t="s">
        <v>43</v>
      </c>
      <c r="E33" s="142" t="s">
        <v>44</v>
      </c>
      <c r="F33" s="156">
        <f>ROUND((SUM(BE146:BE776)),  2)</f>
        <v>0</v>
      </c>
      <c r="G33" s="39"/>
      <c r="H33" s="39"/>
      <c r="I33" s="157">
        <v>0.20999999999999999</v>
      </c>
      <c r="J33" s="156">
        <f>ROUND(((SUM(BE146:BE776))*I33),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2" t="s">
        <v>45</v>
      </c>
      <c r="F34" s="156">
        <f>ROUND((SUM(BF146:BF776)),  2)</f>
        <v>0</v>
      </c>
      <c r="G34" s="39"/>
      <c r="H34" s="39"/>
      <c r="I34" s="157">
        <v>0.12</v>
      </c>
      <c r="J34" s="156">
        <f>ROUND(((SUM(BF146:BF776))*I34),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46</v>
      </c>
      <c r="F35" s="156">
        <f>ROUND((SUM(BG146:BG776)),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47</v>
      </c>
      <c r="F36" s="156">
        <f>ROUND((SUM(BH146:BH776)),  2)</f>
        <v>0</v>
      </c>
      <c r="G36" s="39"/>
      <c r="H36" s="39"/>
      <c r="I36" s="157">
        <v>0.12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48</v>
      </c>
      <c r="F37" s="156">
        <f>ROUND((SUM(BI146:BI776)),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8"/>
      <c r="D39" s="159" t="s">
        <v>49</v>
      </c>
      <c r="E39" s="160"/>
      <c r="F39" s="160"/>
      <c r="G39" s="161" t="s">
        <v>50</v>
      </c>
      <c r="H39" s="162" t="s">
        <v>51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5" t="s">
        <v>52</v>
      </c>
      <c r="E50" s="166"/>
      <c r="F50" s="166"/>
      <c r="G50" s="165" t="s">
        <v>53</v>
      </c>
      <c r="H50" s="166"/>
      <c r="I50" s="166"/>
      <c r="J50" s="166"/>
      <c r="K50" s="166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7" t="s">
        <v>54</v>
      </c>
      <c r="E61" s="168"/>
      <c r="F61" s="169" t="s">
        <v>55</v>
      </c>
      <c r="G61" s="167" t="s">
        <v>54</v>
      </c>
      <c r="H61" s="168"/>
      <c r="I61" s="168"/>
      <c r="J61" s="170" t="s">
        <v>55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5" t="s">
        <v>56</v>
      </c>
      <c r="E65" s="171"/>
      <c r="F65" s="171"/>
      <c r="G65" s="165" t="s">
        <v>57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7" t="s">
        <v>54</v>
      </c>
      <c r="E76" s="168"/>
      <c r="F76" s="169" t="s">
        <v>55</v>
      </c>
      <c r="G76" s="167" t="s">
        <v>54</v>
      </c>
      <c r="H76" s="168"/>
      <c r="I76" s="168"/>
      <c r="J76" s="170" t="s">
        <v>55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6" t="str">
        <f>E7</f>
        <v>STAVEBNÍ ÚPRAVY SVAŘOVNY na pozemku parc. č. st. 272, v k. ú. Jičín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Architektonicko-stavební řešení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parc. č. st. 272, v k. ú. Jičín</v>
      </c>
      <c r="G89" s="41"/>
      <c r="H89" s="41"/>
      <c r="I89" s="33" t="s">
        <v>22</v>
      </c>
      <c r="J89" s="80" t="str">
        <f>IF(J12="","",J12)</f>
        <v>18. 3. 2025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VOŠ a SPŠ, Jičín, Pod Koželuhy 100, 506 01 Jičín</v>
      </c>
      <c r="G91" s="41"/>
      <c r="H91" s="41"/>
      <c r="I91" s="33" t="s">
        <v>31</v>
      </c>
      <c r="J91" s="37" t="str">
        <f>E21</f>
        <v>Ing. Pavel Kubík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150</v>
      </c>
      <c r="D94" s="178"/>
      <c r="E94" s="178"/>
      <c r="F94" s="178"/>
      <c r="G94" s="178"/>
      <c r="H94" s="178"/>
      <c r="I94" s="178"/>
      <c r="J94" s="179" t="s">
        <v>151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152</v>
      </c>
      <c r="D96" s="41"/>
      <c r="E96" s="41"/>
      <c r="F96" s="41"/>
      <c r="G96" s="41"/>
      <c r="H96" s="41"/>
      <c r="I96" s="41"/>
      <c r="J96" s="111">
        <f>J146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153</v>
      </c>
    </row>
    <row r="97" s="9" customFormat="1" ht="24.96" customHeight="1">
      <c r="A97" s="9"/>
      <c r="B97" s="181"/>
      <c r="C97" s="182"/>
      <c r="D97" s="183" t="s">
        <v>154</v>
      </c>
      <c r="E97" s="184"/>
      <c r="F97" s="184"/>
      <c r="G97" s="184"/>
      <c r="H97" s="184"/>
      <c r="I97" s="184"/>
      <c r="J97" s="185">
        <f>J147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155</v>
      </c>
      <c r="E98" s="190"/>
      <c r="F98" s="190"/>
      <c r="G98" s="190"/>
      <c r="H98" s="190"/>
      <c r="I98" s="190"/>
      <c r="J98" s="191">
        <f>J148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J201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157</v>
      </c>
      <c r="E100" s="190"/>
      <c r="F100" s="190"/>
      <c r="G100" s="190"/>
      <c r="H100" s="190"/>
      <c r="I100" s="190"/>
      <c r="J100" s="191">
        <f>J210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158</v>
      </c>
      <c r="E101" s="190"/>
      <c r="F101" s="190"/>
      <c r="G101" s="190"/>
      <c r="H101" s="190"/>
      <c r="I101" s="190"/>
      <c r="J101" s="191">
        <f>J238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159</v>
      </c>
      <c r="E102" s="190"/>
      <c r="F102" s="190"/>
      <c r="G102" s="190"/>
      <c r="H102" s="190"/>
      <c r="I102" s="190"/>
      <c r="J102" s="191">
        <f>J252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160</v>
      </c>
      <c r="E103" s="190"/>
      <c r="F103" s="190"/>
      <c r="G103" s="190"/>
      <c r="H103" s="190"/>
      <c r="I103" s="190"/>
      <c r="J103" s="191">
        <f>J309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161</v>
      </c>
      <c r="E104" s="190"/>
      <c r="F104" s="190"/>
      <c r="G104" s="190"/>
      <c r="H104" s="190"/>
      <c r="I104" s="190"/>
      <c r="J104" s="191">
        <f>J389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7"/>
      <c r="C105" s="188"/>
      <c r="D105" s="189" t="s">
        <v>162</v>
      </c>
      <c r="E105" s="190"/>
      <c r="F105" s="190"/>
      <c r="G105" s="190"/>
      <c r="H105" s="190"/>
      <c r="I105" s="190"/>
      <c r="J105" s="191">
        <f>J399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1"/>
      <c r="C106" s="182"/>
      <c r="D106" s="183" t="s">
        <v>163</v>
      </c>
      <c r="E106" s="184"/>
      <c r="F106" s="184"/>
      <c r="G106" s="184"/>
      <c r="H106" s="184"/>
      <c r="I106" s="184"/>
      <c r="J106" s="185">
        <f>J401</f>
        <v>0</v>
      </c>
      <c r="K106" s="182"/>
      <c r="L106" s="18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7"/>
      <c r="C107" s="188"/>
      <c r="D107" s="189" t="s">
        <v>164</v>
      </c>
      <c r="E107" s="190"/>
      <c r="F107" s="190"/>
      <c r="G107" s="190"/>
      <c r="H107" s="190"/>
      <c r="I107" s="190"/>
      <c r="J107" s="191">
        <f>J402</f>
        <v>0</v>
      </c>
      <c r="K107" s="188"/>
      <c r="L107" s="19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7"/>
      <c r="C108" s="188"/>
      <c r="D108" s="189" t="s">
        <v>165</v>
      </c>
      <c r="E108" s="190"/>
      <c r="F108" s="190"/>
      <c r="G108" s="190"/>
      <c r="H108" s="190"/>
      <c r="I108" s="190"/>
      <c r="J108" s="191">
        <f>J433</f>
        <v>0</v>
      </c>
      <c r="K108" s="188"/>
      <c r="L108" s="19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7"/>
      <c r="C109" s="188"/>
      <c r="D109" s="189" t="s">
        <v>166</v>
      </c>
      <c r="E109" s="190"/>
      <c r="F109" s="190"/>
      <c r="G109" s="190"/>
      <c r="H109" s="190"/>
      <c r="I109" s="190"/>
      <c r="J109" s="191">
        <f>J437</f>
        <v>0</v>
      </c>
      <c r="K109" s="188"/>
      <c r="L109" s="19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7"/>
      <c r="C110" s="188"/>
      <c r="D110" s="189" t="s">
        <v>167</v>
      </c>
      <c r="E110" s="190"/>
      <c r="F110" s="190"/>
      <c r="G110" s="190"/>
      <c r="H110" s="190"/>
      <c r="I110" s="190"/>
      <c r="J110" s="191">
        <f>J446</f>
        <v>0</v>
      </c>
      <c r="K110" s="188"/>
      <c r="L110" s="19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7"/>
      <c r="C111" s="188"/>
      <c r="D111" s="189" t="s">
        <v>168</v>
      </c>
      <c r="E111" s="190"/>
      <c r="F111" s="190"/>
      <c r="G111" s="190"/>
      <c r="H111" s="190"/>
      <c r="I111" s="190"/>
      <c r="J111" s="191">
        <f>J458</f>
        <v>0</v>
      </c>
      <c r="K111" s="188"/>
      <c r="L111" s="19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7"/>
      <c r="C112" s="188"/>
      <c r="D112" s="189" t="s">
        <v>169</v>
      </c>
      <c r="E112" s="190"/>
      <c r="F112" s="190"/>
      <c r="G112" s="190"/>
      <c r="H112" s="190"/>
      <c r="I112" s="190"/>
      <c r="J112" s="191">
        <f>J461</f>
        <v>0</v>
      </c>
      <c r="K112" s="188"/>
      <c r="L112" s="19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7"/>
      <c r="C113" s="188"/>
      <c r="D113" s="189" t="s">
        <v>170</v>
      </c>
      <c r="E113" s="190"/>
      <c r="F113" s="190"/>
      <c r="G113" s="190"/>
      <c r="H113" s="190"/>
      <c r="I113" s="190"/>
      <c r="J113" s="191">
        <f>J479</f>
        <v>0</v>
      </c>
      <c r="K113" s="188"/>
      <c r="L113" s="19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7"/>
      <c r="C114" s="188"/>
      <c r="D114" s="189" t="s">
        <v>171</v>
      </c>
      <c r="E114" s="190"/>
      <c r="F114" s="190"/>
      <c r="G114" s="190"/>
      <c r="H114" s="190"/>
      <c r="I114" s="190"/>
      <c r="J114" s="191">
        <f>J488</f>
        <v>0</v>
      </c>
      <c r="K114" s="188"/>
      <c r="L114" s="19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7"/>
      <c r="C115" s="188"/>
      <c r="D115" s="189" t="s">
        <v>172</v>
      </c>
      <c r="E115" s="190"/>
      <c r="F115" s="190"/>
      <c r="G115" s="190"/>
      <c r="H115" s="190"/>
      <c r="I115" s="190"/>
      <c r="J115" s="191">
        <f>J501</f>
        <v>0</v>
      </c>
      <c r="K115" s="188"/>
      <c r="L115" s="19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7"/>
      <c r="C116" s="188"/>
      <c r="D116" s="189" t="s">
        <v>173</v>
      </c>
      <c r="E116" s="190"/>
      <c r="F116" s="190"/>
      <c r="G116" s="190"/>
      <c r="H116" s="190"/>
      <c r="I116" s="190"/>
      <c r="J116" s="191">
        <f>J518</f>
        <v>0</v>
      </c>
      <c r="K116" s="188"/>
      <c r="L116" s="192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7"/>
      <c r="C117" s="188"/>
      <c r="D117" s="189" t="s">
        <v>174</v>
      </c>
      <c r="E117" s="190"/>
      <c r="F117" s="190"/>
      <c r="G117" s="190"/>
      <c r="H117" s="190"/>
      <c r="I117" s="190"/>
      <c r="J117" s="191">
        <f>J552</f>
        <v>0</v>
      </c>
      <c r="K117" s="188"/>
      <c r="L117" s="192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7"/>
      <c r="C118" s="188"/>
      <c r="D118" s="189" t="s">
        <v>175</v>
      </c>
      <c r="E118" s="190"/>
      <c r="F118" s="190"/>
      <c r="G118" s="190"/>
      <c r="H118" s="190"/>
      <c r="I118" s="190"/>
      <c r="J118" s="191">
        <f>J558</f>
        <v>0</v>
      </c>
      <c r="K118" s="188"/>
      <c r="L118" s="192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7"/>
      <c r="C119" s="188"/>
      <c r="D119" s="189" t="s">
        <v>176</v>
      </c>
      <c r="E119" s="190"/>
      <c r="F119" s="190"/>
      <c r="G119" s="190"/>
      <c r="H119" s="190"/>
      <c r="I119" s="190"/>
      <c r="J119" s="191">
        <f>J595</f>
        <v>0</v>
      </c>
      <c r="K119" s="188"/>
      <c r="L119" s="192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7"/>
      <c r="C120" s="188"/>
      <c r="D120" s="189" t="s">
        <v>177</v>
      </c>
      <c r="E120" s="190"/>
      <c r="F120" s="190"/>
      <c r="G120" s="190"/>
      <c r="H120" s="190"/>
      <c r="I120" s="190"/>
      <c r="J120" s="191">
        <f>J674</f>
        <v>0</v>
      </c>
      <c r="K120" s="188"/>
      <c r="L120" s="192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7"/>
      <c r="C121" s="188"/>
      <c r="D121" s="189" t="s">
        <v>178</v>
      </c>
      <c r="E121" s="190"/>
      <c r="F121" s="190"/>
      <c r="G121" s="190"/>
      <c r="H121" s="190"/>
      <c r="I121" s="190"/>
      <c r="J121" s="191">
        <f>J692</f>
        <v>0</v>
      </c>
      <c r="K121" s="188"/>
      <c r="L121" s="192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7"/>
      <c r="C122" s="188"/>
      <c r="D122" s="189" t="s">
        <v>179</v>
      </c>
      <c r="E122" s="190"/>
      <c r="F122" s="190"/>
      <c r="G122" s="190"/>
      <c r="H122" s="190"/>
      <c r="I122" s="190"/>
      <c r="J122" s="191">
        <f>J714</f>
        <v>0</v>
      </c>
      <c r="K122" s="188"/>
      <c r="L122" s="192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7"/>
      <c r="C123" s="188"/>
      <c r="D123" s="189" t="s">
        <v>180</v>
      </c>
      <c r="E123" s="190"/>
      <c r="F123" s="190"/>
      <c r="G123" s="190"/>
      <c r="H123" s="190"/>
      <c r="I123" s="190"/>
      <c r="J123" s="191">
        <f>J754</f>
        <v>0</v>
      </c>
      <c r="K123" s="188"/>
      <c r="L123" s="192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9" customFormat="1" ht="24.96" customHeight="1">
      <c r="A124" s="9"/>
      <c r="B124" s="181"/>
      <c r="C124" s="182"/>
      <c r="D124" s="183" t="s">
        <v>181</v>
      </c>
      <c r="E124" s="184"/>
      <c r="F124" s="184"/>
      <c r="G124" s="184"/>
      <c r="H124" s="184"/>
      <c r="I124" s="184"/>
      <c r="J124" s="185">
        <f>J767</f>
        <v>0</v>
      </c>
      <c r="K124" s="182"/>
      <c r="L124" s="186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10" customFormat="1" ht="19.92" customHeight="1">
      <c r="A125" s="10"/>
      <c r="B125" s="187"/>
      <c r="C125" s="188"/>
      <c r="D125" s="189" t="s">
        <v>182</v>
      </c>
      <c r="E125" s="190"/>
      <c r="F125" s="190"/>
      <c r="G125" s="190"/>
      <c r="H125" s="190"/>
      <c r="I125" s="190"/>
      <c r="J125" s="191">
        <f>J768</f>
        <v>0</v>
      </c>
      <c r="K125" s="188"/>
      <c r="L125" s="192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9" customFormat="1" ht="24.96" customHeight="1">
      <c r="A126" s="9"/>
      <c r="B126" s="181"/>
      <c r="C126" s="182"/>
      <c r="D126" s="183" t="s">
        <v>183</v>
      </c>
      <c r="E126" s="184"/>
      <c r="F126" s="184"/>
      <c r="G126" s="184"/>
      <c r="H126" s="184"/>
      <c r="I126" s="184"/>
      <c r="J126" s="185">
        <f>J773</f>
        <v>0</v>
      </c>
      <c r="K126" s="182"/>
      <c r="L126" s="186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2" customFormat="1" ht="21.84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67"/>
      <c r="C128" s="68"/>
      <c r="D128" s="68"/>
      <c r="E128" s="68"/>
      <c r="F128" s="68"/>
      <c r="G128" s="68"/>
      <c r="H128" s="68"/>
      <c r="I128" s="68"/>
      <c r="J128" s="68"/>
      <c r="K128" s="68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32" s="2" customFormat="1" ht="6.96" customHeight="1">
      <c r="A132" s="39"/>
      <c r="B132" s="69"/>
      <c r="C132" s="70"/>
      <c r="D132" s="70"/>
      <c r="E132" s="70"/>
      <c r="F132" s="70"/>
      <c r="G132" s="70"/>
      <c r="H132" s="70"/>
      <c r="I132" s="70"/>
      <c r="J132" s="70"/>
      <c r="K132" s="70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24.96" customHeight="1">
      <c r="A133" s="39"/>
      <c r="B133" s="40"/>
      <c r="C133" s="24" t="s">
        <v>184</v>
      </c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16</v>
      </c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26.25" customHeight="1">
      <c r="A136" s="39"/>
      <c r="B136" s="40"/>
      <c r="C136" s="41"/>
      <c r="D136" s="41"/>
      <c r="E136" s="176" t="str">
        <f>E7</f>
        <v>STAVEBNÍ ÚPRAVY SVAŘOVNY na pozemku parc. č. st. 272, v k. ú. Jičín</v>
      </c>
      <c r="F136" s="33"/>
      <c r="G136" s="33"/>
      <c r="H136" s="33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2" customHeight="1">
      <c r="A137" s="39"/>
      <c r="B137" s="40"/>
      <c r="C137" s="33" t="s">
        <v>117</v>
      </c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6.5" customHeight="1">
      <c r="A138" s="39"/>
      <c r="B138" s="40"/>
      <c r="C138" s="41"/>
      <c r="D138" s="41"/>
      <c r="E138" s="77" t="str">
        <f>E9</f>
        <v>01 - Architektonicko-stavební řešení</v>
      </c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6.96" customHeight="1">
      <c r="A139" s="39"/>
      <c r="B139" s="40"/>
      <c r="C139" s="41"/>
      <c r="D139" s="41"/>
      <c r="E139" s="41"/>
      <c r="F139" s="41"/>
      <c r="G139" s="41"/>
      <c r="H139" s="41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2" customHeight="1">
      <c r="A140" s="39"/>
      <c r="B140" s="40"/>
      <c r="C140" s="33" t="s">
        <v>20</v>
      </c>
      <c r="D140" s="41"/>
      <c r="E140" s="41"/>
      <c r="F140" s="28" t="str">
        <f>F12</f>
        <v>parc. č. st. 272, v k. ú. Jičín</v>
      </c>
      <c r="G140" s="41"/>
      <c r="H140" s="41"/>
      <c r="I140" s="33" t="s">
        <v>22</v>
      </c>
      <c r="J140" s="80" t="str">
        <f>IF(J12="","",J12)</f>
        <v>18. 3. 2025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6.96" customHeight="1">
      <c r="A141" s="39"/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5.15" customHeight="1">
      <c r="A142" s="39"/>
      <c r="B142" s="40"/>
      <c r="C142" s="33" t="s">
        <v>24</v>
      </c>
      <c r="D142" s="41"/>
      <c r="E142" s="41"/>
      <c r="F142" s="28" t="str">
        <f>E15</f>
        <v>VOŠ a SPŠ, Jičín, Pod Koželuhy 100, 506 01 Jičín</v>
      </c>
      <c r="G142" s="41"/>
      <c r="H142" s="41"/>
      <c r="I142" s="33" t="s">
        <v>31</v>
      </c>
      <c r="J142" s="37" t="str">
        <f>E21</f>
        <v>Ing. Pavel Kubík s.r.o.</v>
      </c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15.15" customHeight="1">
      <c r="A143" s="39"/>
      <c r="B143" s="40"/>
      <c r="C143" s="33" t="s">
        <v>29</v>
      </c>
      <c r="D143" s="41"/>
      <c r="E143" s="41"/>
      <c r="F143" s="28" t="str">
        <f>IF(E18="","",E18)</f>
        <v>Vyplň údaj</v>
      </c>
      <c r="G143" s="41"/>
      <c r="H143" s="41"/>
      <c r="I143" s="33" t="s">
        <v>35</v>
      </c>
      <c r="J143" s="37" t="str">
        <f>E24</f>
        <v xml:space="preserve"> </v>
      </c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10.32" customHeight="1">
      <c r="A144" s="39"/>
      <c r="B144" s="40"/>
      <c r="C144" s="41"/>
      <c r="D144" s="41"/>
      <c r="E144" s="41"/>
      <c r="F144" s="41"/>
      <c r="G144" s="41"/>
      <c r="H144" s="41"/>
      <c r="I144" s="41"/>
      <c r="J144" s="41"/>
      <c r="K144" s="41"/>
      <c r="L144" s="64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11" customFormat="1" ht="29.28" customHeight="1">
      <c r="A145" s="193"/>
      <c r="B145" s="194"/>
      <c r="C145" s="195" t="s">
        <v>185</v>
      </c>
      <c r="D145" s="196" t="s">
        <v>64</v>
      </c>
      <c r="E145" s="196" t="s">
        <v>60</v>
      </c>
      <c r="F145" s="196" t="s">
        <v>61</v>
      </c>
      <c r="G145" s="196" t="s">
        <v>186</v>
      </c>
      <c r="H145" s="196" t="s">
        <v>187</v>
      </c>
      <c r="I145" s="196" t="s">
        <v>188</v>
      </c>
      <c r="J145" s="196" t="s">
        <v>151</v>
      </c>
      <c r="K145" s="197" t="s">
        <v>189</v>
      </c>
      <c r="L145" s="198"/>
      <c r="M145" s="101" t="s">
        <v>1</v>
      </c>
      <c r="N145" s="102" t="s">
        <v>43</v>
      </c>
      <c r="O145" s="102" t="s">
        <v>190</v>
      </c>
      <c r="P145" s="102" t="s">
        <v>191</v>
      </c>
      <c r="Q145" s="102" t="s">
        <v>192</v>
      </c>
      <c r="R145" s="102" t="s">
        <v>193</v>
      </c>
      <c r="S145" s="102" t="s">
        <v>194</v>
      </c>
      <c r="T145" s="103" t="s">
        <v>195</v>
      </c>
      <c r="U145" s="193"/>
      <c r="V145" s="193"/>
      <c r="W145" s="193"/>
      <c r="X145" s="193"/>
      <c r="Y145" s="193"/>
      <c r="Z145" s="193"/>
      <c r="AA145" s="193"/>
      <c r="AB145" s="193"/>
      <c r="AC145" s="193"/>
      <c r="AD145" s="193"/>
      <c r="AE145" s="193"/>
    </row>
    <row r="146" s="2" customFormat="1" ht="22.8" customHeight="1">
      <c r="A146" s="39"/>
      <c r="B146" s="40"/>
      <c r="C146" s="108" t="s">
        <v>196</v>
      </c>
      <c r="D146" s="41"/>
      <c r="E146" s="41"/>
      <c r="F146" s="41"/>
      <c r="G146" s="41"/>
      <c r="H146" s="41"/>
      <c r="I146" s="41"/>
      <c r="J146" s="199">
        <f>BK146</f>
        <v>0</v>
      </c>
      <c r="K146" s="41"/>
      <c r="L146" s="45"/>
      <c r="M146" s="104"/>
      <c r="N146" s="200"/>
      <c r="O146" s="105"/>
      <c r="P146" s="201">
        <f>P147+P401+P767+P773</f>
        <v>0</v>
      </c>
      <c r="Q146" s="105"/>
      <c r="R146" s="201">
        <f>R147+R401+R767+R773</f>
        <v>100.07079850000001</v>
      </c>
      <c r="S146" s="105"/>
      <c r="T146" s="202">
        <f>T147+T401+T767+T773</f>
        <v>66.208763230000002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78</v>
      </c>
      <c r="AU146" s="18" t="s">
        <v>153</v>
      </c>
      <c r="BK146" s="203">
        <f>BK147+BK401+BK767+BK773</f>
        <v>0</v>
      </c>
    </row>
    <row r="147" s="12" customFormat="1" ht="25.92" customHeight="1">
      <c r="A147" s="12"/>
      <c r="B147" s="204"/>
      <c r="C147" s="205"/>
      <c r="D147" s="206" t="s">
        <v>78</v>
      </c>
      <c r="E147" s="207" t="s">
        <v>197</v>
      </c>
      <c r="F147" s="207" t="s">
        <v>198</v>
      </c>
      <c r="G147" s="205"/>
      <c r="H147" s="205"/>
      <c r="I147" s="208"/>
      <c r="J147" s="209">
        <f>BK147</f>
        <v>0</v>
      </c>
      <c r="K147" s="205"/>
      <c r="L147" s="210"/>
      <c r="M147" s="211"/>
      <c r="N147" s="212"/>
      <c r="O147" s="212"/>
      <c r="P147" s="213">
        <f>P148+P201+P210+P238+P252+P309+P389+P399</f>
        <v>0</v>
      </c>
      <c r="Q147" s="212"/>
      <c r="R147" s="213">
        <f>R148+R201+R210+R238+R252+R309+R389+R399</f>
        <v>68.915188870000009</v>
      </c>
      <c r="S147" s="212"/>
      <c r="T147" s="214">
        <f>T148+T201+T210+T238+T252+T309+T389+T399</f>
        <v>43.612554000000003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5" t="s">
        <v>87</v>
      </c>
      <c r="AT147" s="216" t="s">
        <v>78</v>
      </c>
      <c r="AU147" s="216" t="s">
        <v>79</v>
      </c>
      <c r="AY147" s="215" t="s">
        <v>199</v>
      </c>
      <c r="BK147" s="217">
        <f>BK148+BK201+BK210+BK238+BK252+BK309+BK389+BK399</f>
        <v>0</v>
      </c>
    </row>
    <row r="148" s="12" customFormat="1" ht="22.8" customHeight="1">
      <c r="A148" s="12"/>
      <c r="B148" s="204"/>
      <c r="C148" s="205"/>
      <c r="D148" s="206" t="s">
        <v>78</v>
      </c>
      <c r="E148" s="218" t="s">
        <v>87</v>
      </c>
      <c r="F148" s="218" t="s">
        <v>200</v>
      </c>
      <c r="G148" s="205"/>
      <c r="H148" s="205"/>
      <c r="I148" s="208"/>
      <c r="J148" s="219">
        <f>BK148</f>
        <v>0</v>
      </c>
      <c r="K148" s="205"/>
      <c r="L148" s="210"/>
      <c r="M148" s="211"/>
      <c r="N148" s="212"/>
      <c r="O148" s="212"/>
      <c r="P148" s="213">
        <f>SUM(P149:P200)</f>
        <v>0</v>
      </c>
      <c r="Q148" s="212"/>
      <c r="R148" s="213">
        <f>SUM(R149:R200)</f>
        <v>0.37802799999999998</v>
      </c>
      <c r="S148" s="212"/>
      <c r="T148" s="214">
        <f>SUM(T149:T200)</f>
        <v>17.345050000000001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5" t="s">
        <v>87</v>
      </c>
      <c r="AT148" s="216" t="s">
        <v>78</v>
      </c>
      <c r="AU148" s="216" t="s">
        <v>87</v>
      </c>
      <c r="AY148" s="215" t="s">
        <v>199</v>
      </c>
      <c r="BK148" s="217">
        <f>SUM(BK149:BK200)</f>
        <v>0</v>
      </c>
    </row>
    <row r="149" s="2" customFormat="1" ht="24.15" customHeight="1">
      <c r="A149" s="39"/>
      <c r="B149" s="40"/>
      <c r="C149" s="220" t="s">
        <v>87</v>
      </c>
      <c r="D149" s="220" t="s">
        <v>201</v>
      </c>
      <c r="E149" s="221" t="s">
        <v>202</v>
      </c>
      <c r="F149" s="222" t="s">
        <v>203</v>
      </c>
      <c r="G149" s="223" t="s">
        <v>98</v>
      </c>
      <c r="H149" s="224">
        <v>6.7999999999999998</v>
      </c>
      <c r="I149" s="225"/>
      <c r="J149" s="226">
        <f>ROUND(I149*H149,2)</f>
        <v>0</v>
      </c>
      <c r="K149" s="222" t="s">
        <v>204</v>
      </c>
      <c r="L149" s="45"/>
      <c r="M149" s="227" t="s">
        <v>1</v>
      </c>
      <c r="N149" s="228" t="s">
        <v>44</v>
      </c>
      <c r="O149" s="92"/>
      <c r="P149" s="229">
        <f>O149*H149</f>
        <v>0</v>
      </c>
      <c r="Q149" s="229">
        <v>0</v>
      </c>
      <c r="R149" s="229">
        <f>Q149*H149</f>
        <v>0</v>
      </c>
      <c r="S149" s="229">
        <v>0.255</v>
      </c>
      <c r="T149" s="230">
        <f>S149*H149</f>
        <v>1.734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205</v>
      </c>
      <c r="AT149" s="231" t="s">
        <v>201</v>
      </c>
      <c r="AU149" s="231" t="s">
        <v>89</v>
      </c>
      <c r="AY149" s="18" t="s">
        <v>199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87</v>
      </c>
      <c r="BK149" s="232">
        <f>ROUND(I149*H149,2)</f>
        <v>0</v>
      </c>
      <c r="BL149" s="18" t="s">
        <v>205</v>
      </c>
      <c r="BM149" s="231" t="s">
        <v>206</v>
      </c>
    </row>
    <row r="150" s="13" customFormat="1">
      <c r="A150" s="13"/>
      <c r="B150" s="233"/>
      <c r="C150" s="234"/>
      <c r="D150" s="235" t="s">
        <v>207</v>
      </c>
      <c r="E150" s="236" t="s">
        <v>1</v>
      </c>
      <c r="F150" s="237" t="s">
        <v>143</v>
      </c>
      <c r="G150" s="234"/>
      <c r="H150" s="238">
        <v>6.7999999999999998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207</v>
      </c>
      <c r="AU150" s="244" t="s">
        <v>89</v>
      </c>
      <c r="AV150" s="13" t="s">
        <v>89</v>
      </c>
      <c r="AW150" s="13" t="s">
        <v>34</v>
      </c>
      <c r="AX150" s="13" t="s">
        <v>87</v>
      </c>
      <c r="AY150" s="244" t="s">
        <v>199</v>
      </c>
    </row>
    <row r="151" s="2" customFormat="1" ht="24.15" customHeight="1">
      <c r="A151" s="39"/>
      <c r="B151" s="40"/>
      <c r="C151" s="220" t="s">
        <v>89</v>
      </c>
      <c r="D151" s="220" t="s">
        <v>201</v>
      </c>
      <c r="E151" s="221" t="s">
        <v>208</v>
      </c>
      <c r="F151" s="222" t="s">
        <v>209</v>
      </c>
      <c r="G151" s="223" t="s">
        <v>98</v>
      </c>
      <c r="H151" s="224">
        <v>22.5</v>
      </c>
      <c r="I151" s="225"/>
      <c r="J151" s="226">
        <f>ROUND(I151*H151,2)</f>
        <v>0</v>
      </c>
      <c r="K151" s="222" t="s">
        <v>204</v>
      </c>
      <c r="L151" s="45"/>
      <c r="M151" s="227" t="s">
        <v>1</v>
      </c>
      <c r="N151" s="228" t="s">
        <v>44</v>
      </c>
      <c r="O151" s="92"/>
      <c r="P151" s="229">
        <f>O151*H151</f>
        <v>0</v>
      </c>
      <c r="Q151" s="229">
        <v>0</v>
      </c>
      <c r="R151" s="229">
        <f>Q151*H151</f>
        <v>0</v>
      </c>
      <c r="S151" s="229">
        <v>0.23499999999999999</v>
      </c>
      <c r="T151" s="230">
        <f>S151*H151</f>
        <v>5.2874999999999996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205</v>
      </c>
      <c r="AT151" s="231" t="s">
        <v>201</v>
      </c>
      <c r="AU151" s="231" t="s">
        <v>89</v>
      </c>
      <c r="AY151" s="18" t="s">
        <v>199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87</v>
      </c>
      <c r="BK151" s="232">
        <f>ROUND(I151*H151,2)</f>
        <v>0</v>
      </c>
      <c r="BL151" s="18" t="s">
        <v>205</v>
      </c>
      <c r="BM151" s="231" t="s">
        <v>210</v>
      </c>
    </row>
    <row r="152" s="13" customFormat="1">
      <c r="A152" s="13"/>
      <c r="B152" s="233"/>
      <c r="C152" s="234"/>
      <c r="D152" s="235" t="s">
        <v>207</v>
      </c>
      <c r="E152" s="236" t="s">
        <v>1</v>
      </c>
      <c r="F152" s="237" t="s">
        <v>146</v>
      </c>
      <c r="G152" s="234"/>
      <c r="H152" s="238">
        <v>22.5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207</v>
      </c>
      <c r="AU152" s="244" t="s">
        <v>89</v>
      </c>
      <c r="AV152" s="13" t="s">
        <v>89</v>
      </c>
      <c r="AW152" s="13" t="s">
        <v>34</v>
      </c>
      <c r="AX152" s="13" t="s">
        <v>87</v>
      </c>
      <c r="AY152" s="244" t="s">
        <v>199</v>
      </c>
    </row>
    <row r="153" s="2" customFormat="1" ht="24.15" customHeight="1">
      <c r="A153" s="39"/>
      <c r="B153" s="40"/>
      <c r="C153" s="220" t="s">
        <v>100</v>
      </c>
      <c r="D153" s="220" t="s">
        <v>201</v>
      </c>
      <c r="E153" s="221" t="s">
        <v>211</v>
      </c>
      <c r="F153" s="222" t="s">
        <v>212</v>
      </c>
      <c r="G153" s="223" t="s">
        <v>98</v>
      </c>
      <c r="H153" s="224">
        <v>29.300000000000001</v>
      </c>
      <c r="I153" s="225"/>
      <c r="J153" s="226">
        <f>ROUND(I153*H153,2)</f>
        <v>0</v>
      </c>
      <c r="K153" s="222" t="s">
        <v>204</v>
      </c>
      <c r="L153" s="45"/>
      <c r="M153" s="227" t="s">
        <v>1</v>
      </c>
      <c r="N153" s="228" t="s">
        <v>44</v>
      </c>
      <c r="O153" s="92"/>
      <c r="P153" s="229">
        <f>O153*H153</f>
        <v>0</v>
      </c>
      <c r="Q153" s="229">
        <v>0</v>
      </c>
      <c r="R153" s="229">
        <f>Q153*H153</f>
        <v>0</v>
      </c>
      <c r="S153" s="229">
        <v>0.28999999999999998</v>
      </c>
      <c r="T153" s="230">
        <f>S153*H153</f>
        <v>8.4969999999999999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205</v>
      </c>
      <c r="AT153" s="231" t="s">
        <v>201</v>
      </c>
      <c r="AU153" s="231" t="s">
        <v>89</v>
      </c>
      <c r="AY153" s="18" t="s">
        <v>199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87</v>
      </c>
      <c r="BK153" s="232">
        <f>ROUND(I153*H153,2)</f>
        <v>0</v>
      </c>
      <c r="BL153" s="18" t="s">
        <v>205</v>
      </c>
      <c r="BM153" s="231" t="s">
        <v>213</v>
      </c>
    </row>
    <row r="154" s="13" customFormat="1">
      <c r="A154" s="13"/>
      <c r="B154" s="233"/>
      <c r="C154" s="234"/>
      <c r="D154" s="235" t="s">
        <v>207</v>
      </c>
      <c r="E154" s="236" t="s">
        <v>1</v>
      </c>
      <c r="F154" s="237" t="s">
        <v>214</v>
      </c>
      <c r="G154" s="234"/>
      <c r="H154" s="238">
        <v>29.300000000000001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207</v>
      </c>
      <c r="AU154" s="244" t="s">
        <v>89</v>
      </c>
      <c r="AV154" s="13" t="s">
        <v>89</v>
      </c>
      <c r="AW154" s="13" t="s">
        <v>34</v>
      </c>
      <c r="AX154" s="13" t="s">
        <v>87</v>
      </c>
      <c r="AY154" s="244" t="s">
        <v>199</v>
      </c>
    </row>
    <row r="155" s="2" customFormat="1" ht="16.5" customHeight="1">
      <c r="A155" s="39"/>
      <c r="B155" s="40"/>
      <c r="C155" s="220" t="s">
        <v>205</v>
      </c>
      <c r="D155" s="220" t="s">
        <v>201</v>
      </c>
      <c r="E155" s="221" t="s">
        <v>215</v>
      </c>
      <c r="F155" s="222" t="s">
        <v>216</v>
      </c>
      <c r="G155" s="223" t="s">
        <v>217</v>
      </c>
      <c r="H155" s="224">
        <v>8.9100000000000001</v>
      </c>
      <c r="I155" s="225"/>
      <c r="J155" s="226">
        <f>ROUND(I155*H155,2)</f>
        <v>0</v>
      </c>
      <c r="K155" s="222" t="s">
        <v>204</v>
      </c>
      <c r="L155" s="45"/>
      <c r="M155" s="227" t="s">
        <v>1</v>
      </c>
      <c r="N155" s="228" t="s">
        <v>44</v>
      </c>
      <c r="O155" s="92"/>
      <c r="P155" s="229">
        <f>O155*H155</f>
        <v>0</v>
      </c>
      <c r="Q155" s="229">
        <v>0</v>
      </c>
      <c r="R155" s="229">
        <f>Q155*H155</f>
        <v>0</v>
      </c>
      <c r="S155" s="229">
        <v>0.20499999999999999</v>
      </c>
      <c r="T155" s="230">
        <f>S155*H155</f>
        <v>1.8265499999999999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1" t="s">
        <v>205</v>
      </c>
      <c r="AT155" s="231" t="s">
        <v>201</v>
      </c>
      <c r="AU155" s="231" t="s">
        <v>89</v>
      </c>
      <c r="AY155" s="18" t="s">
        <v>199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8" t="s">
        <v>87</v>
      </c>
      <c r="BK155" s="232">
        <f>ROUND(I155*H155,2)</f>
        <v>0</v>
      </c>
      <c r="BL155" s="18" t="s">
        <v>205</v>
      </c>
      <c r="BM155" s="231" t="s">
        <v>218</v>
      </c>
    </row>
    <row r="156" s="13" customFormat="1">
      <c r="A156" s="13"/>
      <c r="B156" s="233"/>
      <c r="C156" s="234"/>
      <c r="D156" s="235" t="s">
        <v>207</v>
      </c>
      <c r="E156" s="236" t="s">
        <v>1</v>
      </c>
      <c r="F156" s="237" t="s">
        <v>219</v>
      </c>
      <c r="G156" s="234"/>
      <c r="H156" s="238">
        <v>2.0099999999999998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207</v>
      </c>
      <c r="AU156" s="244" t="s">
        <v>89</v>
      </c>
      <c r="AV156" s="13" t="s">
        <v>89</v>
      </c>
      <c r="AW156" s="13" t="s">
        <v>34</v>
      </c>
      <c r="AX156" s="13" t="s">
        <v>79</v>
      </c>
      <c r="AY156" s="244" t="s">
        <v>199</v>
      </c>
    </row>
    <row r="157" s="13" customFormat="1">
      <c r="A157" s="13"/>
      <c r="B157" s="233"/>
      <c r="C157" s="234"/>
      <c r="D157" s="235" t="s">
        <v>207</v>
      </c>
      <c r="E157" s="236" t="s">
        <v>1</v>
      </c>
      <c r="F157" s="237" t="s">
        <v>220</v>
      </c>
      <c r="G157" s="234"/>
      <c r="H157" s="238">
        <v>6.9000000000000004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207</v>
      </c>
      <c r="AU157" s="244" t="s">
        <v>89</v>
      </c>
      <c r="AV157" s="13" t="s">
        <v>89</v>
      </c>
      <c r="AW157" s="13" t="s">
        <v>34</v>
      </c>
      <c r="AX157" s="13" t="s">
        <v>79</v>
      </c>
      <c r="AY157" s="244" t="s">
        <v>199</v>
      </c>
    </row>
    <row r="158" s="14" customFormat="1">
      <c r="A158" s="14"/>
      <c r="B158" s="245"/>
      <c r="C158" s="246"/>
      <c r="D158" s="235" t="s">
        <v>207</v>
      </c>
      <c r="E158" s="247" t="s">
        <v>1</v>
      </c>
      <c r="F158" s="248" t="s">
        <v>221</v>
      </c>
      <c r="G158" s="246"/>
      <c r="H158" s="249">
        <v>8.9100000000000001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207</v>
      </c>
      <c r="AU158" s="255" t="s">
        <v>89</v>
      </c>
      <c r="AV158" s="14" t="s">
        <v>205</v>
      </c>
      <c r="AW158" s="14" t="s">
        <v>34</v>
      </c>
      <c r="AX158" s="14" t="s">
        <v>87</v>
      </c>
      <c r="AY158" s="255" t="s">
        <v>199</v>
      </c>
    </row>
    <row r="159" s="2" customFormat="1" ht="24.15" customHeight="1">
      <c r="A159" s="39"/>
      <c r="B159" s="40"/>
      <c r="C159" s="220" t="s">
        <v>222</v>
      </c>
      <c r="D159" s="220" t="s">
        <v>201</v>
      </c>
      <c r="E159" s="221" t="s">
        <v>223</v>
      </c>
      <c r="F159" s="222" t="s">
        <v>224</v>
      </c>
      <c r="G159" s="223" t="s">
        <v>138</v>
      </c>
      <c r="H159" s="224">
        <v>16.399999999999999</v>
      </c>
      <c r="I159" s="225"/>
      <c r="J159" s="226">
        <f>ROUND(I159*H159,2)</f>
        <v>0</v>
      </c>
      <c r="K159" s="222" t="s">
        <v>204</v>
      </c>
      <c r="L159" s="45"/>
      <c r="M159" s="227" t="s">
        <v>1</v>
      </c>
      <c r="N159" s="228" t="s">
        <v>44</v>
      </c>
      <c r="O159" s="92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1" t="s">
        <v>205</v>
      </c>
      <c r="AT159" s="231" t="s">
        <v>201</v>
      </c>
      <c r="AU159" s="231" t="s">
        <v>89</v>
      </c>
      <c r="AY159" s="18" t="s">
        <v>199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87</v>
      </c>
      <c r="BK159" s="232">
        <f>ROUND(I159*H159,2)</f>
        <v>0</v>
      </c>
      <c r="BL159" s="18" t="s">
        <v>205</v>
      </c>
      <c r="BM159" s="231" t="s">
        <v>225</v>
      </c>
    </row>
    <row r="160" s="13" customFormat="1">
      <c r="A160" s="13"/>
      <c r="B160" s="233"/>
      <c r="C160" s="234"/>
      <c r="D160" s="235" t="s">
        <v>207</v>
      </c>
      <c r="E160" s="236" t="s">
        <v>1</v>
      </c>
      <c r="F160" s="237" t="s">
        <v>136</v>
      </c>
      <c r="G160" s="234"/>
      <c r="H160" s="238">
        <v>16.399999999999999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207</v>
      </c>
      <c r="AU160" s="244" t="s">
        <v>89</v>
      </c>
      <c r="AV160" s="13" t="s">
        <v>89</v>
      </c>
      <c r="AW160" s="13" t="s">
        <v>34</v>
      </c>
      <c r="AX160" s="13" t="s">
        <v>87</v>
      </c>
      <c r="AY160" s="244" t="s">
        <v>199</v>
      </c>
    </row>
    <row r="161" s="2" customFormat="1" ht="37.8" customHeight="1">
      <c r="A161" s="39"/>
      <c r="B161" s="40"/>
      <c r="C161" s="220" t="s">
        <v>226</v>
      </c>
      <c r="D161" s="220" t="s">
        <v>201</v>
      </c>
      <c r="E161" s="221" t="s">
        <v>227</v>
      </c>
      <c r="F161" s="222" t="s">
        <v>228</v>
      </c>
      <c r="G161" s="223" t="s">
        <v>138</v>
      </c>
      <c r="H161" s="224">
        <v>16.399999999999999</v>
      </c>
      <c r="I161" s="225"/>
      <c r="J161" s="226">
        <f>ROUND(I161*H161,2)</f>
        <v>0</v>
      </c>
      <c r="K161" s="222" t="s">
        <v>204</v>
      </c>
      <c r="L161" s="45"/>
      <c r="M161" s="227" t="s">
        <v>1</v>
      </c>
      <c r="N161" s="228" t="s">
        <v>44</v>
      </c>
      <c r="O161" s="92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1" t="s">
        <v>205</v>
      </c>
      <c r="AT161" s="231" t="s">
        <v>201</v>
      </c>
      <c r="AU161" s="231" t="s">
        <v>89</v>
      </c>
      <c r="AY161" s="18" t="s">
        <v>199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8" t="s">
        <v>87</v>
      </c>
      <c r="BK161" s="232">
        <f>ROUND(I161*H161,2)</f>
        <v>0</v>
      </c>
      <c r="BL161" s="18" t="s">
        <v>205</v>
      </c>
      <c r="BM161" s="231" t="s">
        <v>229</v>
      </c>
    </row>
    <row r="162" s="13" customFormat="1">
      <c r="A162" s="13"/>
      <c r="B162" s="233"/>
      <c r="C162" s="234"/>
      <c r="D162" s="235" t="s">
        <v>207</v>
      </c>
      <c r="E162" s="236" t="s">
        <v>1</v>
      </c>
      <c r="F162" s="237" t="s">
        <v>136</v>
      </c>
      <c r="G162" s="234"/>
      <c r="H162" s="238">
        <v>16.399999999999999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207</v>
      </c>
      <c r="AU162" s="244" t="s">
        <v>89</v>
      </c>
      <c r="AV162" s="13" t="s">
        <v>89</v>
      </c>
      <c r="AW162" s="13" t="s">
        <v>34</v>
      </c>
      <c r="AX162" s="13" t="s">
        <v>87</v>
      </c>
      <c r="AY162" s="244" t="s">
        <v>199</v>
      </c>
    </row>
    <row r="163" s="2" customFormat="1" ht="37.8" customHeight="1">
      <c r="A163" s="39"/>
      <c r="B163" s="40"/>
      <c r="C163" s="220" t="s">
        <v>230</v>
      </c>
      <c r="D163" s="220" t="s">
        <v>201</v>
      </c>
      <c r="E163" s="221" t="s">
        <v>231</v>
      </c>
      <c r="F163" s="222" t="s">
        <v>232</v>
      </c>
      <c r="G163" s="223" t="s">
        <v>138</v>
      </c>
      <c r="H163" s="224">
        <v>82</v>
      </c>
      <c r="I163" s="225"/>
      <c r="J163" s="226">
        <f>ROUND(I163*H163,2)</f>
        <v>0</v>
      </c>
      <c r="K163" s="222" t="s">
        <v>204</v>
      </c>
      <c r="L163" s="45"/>
      <c r="M163" s="227" t="s">
        <v>1</v>
      </c>
      <c r="N163" s="228" t="s">
        <v>44</v>
      </c>
      <c r="O163" s="92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1" t="s">
        <v>205</v>
      </c>
      <c r="AT163" s="231" t="s">
        <v>201</v>
      </c>
      <c r="AU163" s="231" t="s">
        <v>89</v>
      </c>
      <c r="AY163" s="18" t="s">
        <v>199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87</v>
      </c>
      <c r="BK163" s="232">
        <f>ROUND(I163*H163,2)</f>
        <v>0</v>
      </c>
      <c r="BL163" s="18" t="s">
        <v>205</v>
      </c>
      <c r="BM163" s="231" t="s">
        <v>233</v>
      </c>
    </row>
    <row r="164" s="13" customFormat="1">
      <c r="A164" s="13"/>
      <c r="B164" s="233"/>
      <c r="C164" s="234"/>
      <c r="D164" s="235" t="s">
        <v>207</v>
      </c>
      <c r="E164" s="236" t="s">
        <v>1</v>
      </c>
      <c r="F164" s="237" t="s">
        <v>234</v>
      </c>
      <c r="G164" s="234"/>
      <c r="H164" s="238">
        <v>82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207</v>
      </c>
      <c r="AU164" s="244" t="s">
        <v>89</v>
      </c>
      <c r="AV164" s="13" t="s">
        <v>89</v>
      </c>
      <c r="AW164" s="13" t="s">
        <v>34</v>
      </c>
      <c r="AX164" s="13" t="s">
        <v>87</v>
      </c>
      <c r="AY164" s="244" t="s">
        <v>199</v>
      </c>
    </row>
    <row r="165" s="2" customFormat="1" ht="37.8" customHeight="1">
      <c r="A165" s="39"/>
      <c r="B165" s="40"/>
      <c r="C165" s="220" t="s">
        <v>235</v>
      </c>
      <c r="D165" s="220" t="s">
        <v>201</v>
      </c>
      <c r="E165" s="221" t="s">
        <v>236</v>
      </c>
      <c r="F165" s="222" t="s">
        <v>237</v>
      </c>
      <c r="G165" s="223" t="s">
        <v>138</v>
      </c>
      <c r="H165" s="224">
        <v>2.2799999999999998</v>
      </c>
      <c r="I165" s="225"/>
      <c r="J165" s="226">
        <f>ROUND(I165*H165,2)</f>
        <v>0</v>
      </c>
      <c r="K165" s="222" t="s">
        <v>204</v>
      </c>
      <c r="L165" s="45"/>
      <c r="M165" s="227" t="s">
        <v>1</v>
      </c>
      <c r="N165" s="228" t="s">
        <v>44</v>
      </c>
      <c r="O165" s="92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1" t="s">
        <v>205</v>
      </c>
      <c r="AT165" s="231" t="s">
        <v>201</v>
      </c>
      <c r="AU165" s="231" t="s">
        <v>89</v>
      </c>
      <c r="AY165" s="18" t="s">
        <v>199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87</v>
      </c>
      <c r="BK165" s="232">
        <f>ROUND(I165*H165,2)</f>
        <v>0</v>
      </c>
      <c r="BL165" s="18" t="s">
        <v>205</v>
      </c>
      <c r="BM165" s="231" t="s">
        <v>238</v>
      </c>
    </row>
    <row r="166" s="2" customFormat="1">
      <c r="A166" s="39"/>
      <c r="B166" s="40"/>
      <c r="C166" s="41"/>
      <c r="D166" s="235" t="s">
        <v>239</v>
      </c>
      <c r="E166" s="41"/>
      <c r="F166" s="256" t="s">
        <v>240</v>
      </c>
      <c r="G166" s="41"/>
      <c r="H166" s="41"/>
      <c r="I166" s="257"/>
      <c r="J166" s="41"/>
      <c r="K166" s="41"/>
      <c r="L166" s="45"/>
      <c r="M166" s="258"/>
      <c r="N166" s="259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239</v>
      </c>
      <c r="AU166" s="18" t="s">
        <v>89</v>
      </c>
    </row>
    <row r="167" s="13" customFormat="1">
      <c r="A167" s="13"/>
      <c r="B167" s="233"/>
      <c r="C167" s="234"/>
      <c r="D167" s="235" t="s">
        <v>207</v>
      </c>
      <c r="E167" s="236" t="s">
        <v>1</v>
      </c>
      <c r="F167" s="237" t="s">
        <v>241</v>
      </c>
      <c r="G167" s="234"/>
      <c r="H167" s="238">
        <v>2.2799999999999998</v>
      </c>
      <c r="I167" s="239"/>
      <c r="J167" s="234"/>
      <c r="K167" s="234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207</v>
      </c>
      <c r="AU167" s="244" t="s">
        <v>89</v>
      </c>
      <c r="AV167" s="13" t="s">
        <v>89</v>
      </c>
      <c r="AW167" s="13" t="s">
        <v>34</v>
      </c>
      <c r="AX167" s="13" t="s">
        <v>87</v>
      </c>
      <c r="AY167" s="244" t="s">
        <v>199</v>
      </c>
    </row>
    <row r="168" s="2" customFormat="1" ht="24.15" customHeight="1">
      <c r="A168" s="39"/>
      <c r="B168" s="40"/>
      <c r="C168" s="220" t="s">
        <v>242</v>
      </c>
      <c r="D168" s="220" t="s">
        <v>201</v>
      </c>
      <c r="E168" s="221" t="s">
        <v>243</v>
      </c>
      <c r="F168" s="222" t="s">
        <v>244</v>
      </c>
      <c r="G168" s="223" t="s">
        <v>138</v>
      </c>
      <c r="H168" s="224">
        <v>2.2799999999999998</v>
      </c>
      <c r="I168" s="225"/>
      <c r="J168" s="226">
        <f>ROUND(I168*H168,2)</f>
        <v>0</v>
      </c>
      <c r="K168" s="222" t="s">
        <v>204</v>
      </c>
      <c r="L168" s="45"/>
      <c r="M168" s="227" t="s">
        <v>1</v>
      </c>
      <c r="N168" s="228" t="s">
        <v>44</v>
      </c>
      <c r="O168" s="92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1" t="s">
        <v>205</v>
      </c>
      <c r="AT168" s="231" t="s">
        <v>201</v>
      </c>
      <c r="AU168" s="231" t="s">
        <v>89</v>
      </c>
      <c r="AY168" s="18" t="s">
        <v>199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8" t="s">
        <v>87</v>
      </c>
      <c r="BK168" s="232">
        <f>ROUND(I168*H168,2)</f>
        <v>0</v>
      </c>
      <c r="BL168" s="18" t="s">
        <v>205</v>
      </c>
      <c r="BM168" s="231" t="s">
        <v>245</v>
      </c>
    </row>
    <row r="169" s="2" customFormat="1" ht="24.15" customHeight="1">
      <c r="A169" s="39"/>
      <c r="B169" s="40"/>
      <c r="C169" s="220" t="s">
        <v>246</v>
      </c>
      <c r="D169" s="220" t="s">
        <v>201</v>
      </c>
      <c r="E169" s="221" t="s">
        <v>247</v>
      </c>
      <c r="F169" s="222" t="s">
        <v>248</v>
      </c>
      <c r="G169" s="223" t="s">
        <v>138</v>
      </c>
      <c r="H169" s="224">
        <v>2.2799999999999998</v>
      </c>
      <c r="I169" s="225"/>
      <c r="J169" s="226">
        <f>ROUND(I169*H169,2)</f>
        <v>0</v>
      </c>
      <c r="K169" s="222" t="s">
        <v>204</v>
      </c>
      <c r="L169" s="45"/>
      <c r="M169" s="227" t="s">
        <v>1</v>
      </c>
      <c r="N169" s="228" t="s">
        <v>44</v>
      </c>
      <c r="O169" s="92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1" t="s">
        <v>205</v>
      </c>
      <c r="AT169" s="231" t="s">
        <v>201</v>
      </c>
      <c r="AU169" s="231" t="s">
        <v>89</v>
      </c>
      <c r="AY169" s="18" t="s">
        <v>199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8" t="s">
        <v>87</v>
      </c>
      <c r="BK169" s="232">
        <f>ROUND(I169*H169,2)</f>
        <v>0</v>
      </c>
      <c r="BL169" s="18" t="s">
        <v>205</v>
      </c>
      <c r="BM169" s="231" t="s">
        <v>249</v>
      </c>
    </row>
    <row r="170" s="2" customFormat="1" ht="24.15" customHeight="1">
      <c r="A170" s="39"/>
      <c r="B170" s="40"/>
      <c r="C170" s="220" t="s">
        <v>250</v>
      </c>
      <c r="D170" s="220" t="s">
        <v>201</v>
      </c>
      <c r="E170" s="221" t="s">
        <v>251</v>
      </c>
      <c r="F170" s="222" t="s">
        <v>252</v>
      </c>
      <c r="G170" s="223" t="s">
        <v>98</v>
      </c>
      <c r="H170" s="224">
        <v>33.100000000000001</v>
      </c>
      <c r="I170" s="225"/>
      <c r="J170" s="226">
        <f>ROUND(I170*H170,2)</f>
        <v>0</v>
      </c>
      <c r="K170" s="222" t="s">
        <v>204</v>
      </c>
      <c r="L170" s="45"/>
      <c r="M170" s="227" t="s">
        <v>1</v>
      </c>
      <c r="N170" s="228" t="s">
        <v>44</v>
      </c>
      <c r="O170" s="92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1" t="s">
        <v>205</v>
      </c>
      <c r="AT170" s="231" t="s">
        <v>201</v>
      </c>
      <c r="AU170" s="231" t="s">
        <v>89</v>
      </c>
      <c r="AY170" s="18" t="s">
        <v>199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8" t="s">
        <v>87</v>
      </c>
      <c r="BK170" s="232">
        <f>ROUND(I170*H170,2)</f>
        <v>0</v>
      </c>
      <c r="BL170" s="18" t="s">
        <v>205</v>
      </c>
      <c r="BM170" s="231" t="s">
        <v>253</v>
      </c>
    </row>
    <row r="171" s="13" customFormat="1">
      <c r="A171" s="13"/>
      <c r="B171" s="233"/>
      <c r="C171" s="234"/>
      <c r="D171" s="235" t="s">
        <v>207</v>
      </c>
      <c r="E171" s="236" t="s">
        <v>1</v>
      </c>
      <c r="F171" s="237" t="s">
        <v>254</v>
      </c>
      <c r="G171" s="234"/>
      <c r="H171" s="238">
        <v>33.100000000000001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207</v>
      </c>
      <c r="AU171" s="244" t="s">
        <v>89</v>
      </c>
      <c r="AV171" s="13" t="s">
        <v>89</v>
      </c>
      <c r="AW171" s="13" t="s">
        <v>34</v>
      </c>
      <c r="AX171" s="13" t="s">
        <v>87</v>
      </c>
      <c r="AY171" s="244" t="s">
        <v>199</v>
      </c>
    </row>
    <row r="172" s="2" customFormat="1" ht="24.15" customHeight="1">
      <c r="A172" s="39"/>
      <c r="B172" s="40"/>
      <c r="C172" s="220" t="s">
        <v>8</v>
      </c>
      <c r="D172" s="220" t="s">
        <v>201</v>
      </c>
      <c r="E172" s="221" t="s">
        <v>255</v>
      </c>
      <c r="F172" s="222" t="s">
        <v>256</v>
      </c>
      <c r="G172" s="223" t="s">
        <v>257</v>
      </c>
      <c r="H172" s="224">
        <v>4.1040000000000001</v>
      </c>
      <c r="I172" s="225"/>
      <c r="J172" s="226">
        <f>ROUND(I172*H172,2)</f>
        <v>0</v>
      </c>
      <c r="K172" s="222" t="s">
        <v>204</v>
      </c>
      <c r="L172" s="45"/>
      <c r="M172" s="227" t="s">
        <v>1</v>
      </c>
      <c r="N172" s="228" t="s">
        <v>44</v>
      </c>
      <c r="O172" s="92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1" t="s">
        <v>205</v>
      </c>
      <c r="AT172" s="231" t="s">
        <v>201</v>
      </c>
      <c r="AU172" s="231" t="s">
        <v>89</v>
      </c>
      <c r="AY172" s="18" t="s">
        <v>199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8" t="s">
        <v>87</v>
      </c>
      <c r="BK172" s="232">
        <f>ROUND(I172*H172,2)</f>
        <v>0</v>
      </c>
      <c r="BL172" s="18" t="s">
        <v>205</v>
      </c>
      <c r="BM172" s="231" t="s">
        <v>258</v>
      </c>
    </row>
    <row r="173" s="13" customFormat="1">
      <c r="A173" s="13"/>
      <c r="B173" s="233"/>
      <c r="C173" s="234"/>
      <c r="D173" s="235" t="s">
        <v>207</v>
      </c>
      <c r="E173" s="236" t="s">
        <v>1</v>
      </c>
      <c r="F173" s="237" t="s">
        <v>259</v>
      </c>
      <c r="G173" s="234"/>
      <c r="H173" s="238">
        <v>4.1040000000000001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207</v>
      </c>
      <c r="AU173" s="244" t="s">
        <v>89</v>
      </c>
      <c r="AV173" s="13" t="s">
        <v>89</v>
      </c>
      <c r="AW173" s="13" t="s">
        <v>34</v>
      </c>
      <c r="AX173" s="13" t="s">
        <v>87</v>
      </c>
      <c r="AY173" s="244" t="s">
        <v>199</v>
      </c>
    </row>
    <row r="174" s="2" customFormat="1" ht="16.5" customHeight="1">
      <c r="A174" s="39"/>
      <c r="B174" s="40"/>
      <c r="C174" s="220" t="s">
        <v>260</v>
      </c>
      <c r="D174" s="220" t="s">
        <v>201</v>
      </c>
      <c r="E174" s="221" t="s">
        <v>261</v>
      </c>
      <c r="F174" s="222" t="s">
        <v>262</v>
      </c>
      <c r="G174" s="223" t="s">
        <v>138</v>
      </c>
      <c r="H174" s="224">
        <v>2.2799999999999998</v>
      </c>
      <c r="I174" s="225"/>
      <c r="J174" s="226">
        <f>ROUND(I174*H174,2)</f>
        <v>0</v>
      </c>
      <c r="K174" s="222" t="s">
        <v>204</v>
      </c>
      <c r="L174" s="45"/>
      <c r="M174" s="227" t="s">
        <v>1</v>
      </c>
      <c r="N174" s="228" t="s">
        <v>44</v>
      </c>
      <c r="O174" s="92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1" t="s">
        <v>205</v>
      </c>
      <c r="AT174" s="231" t="s">
        <v>201</v>
      </c>
      <c r="AU174" s="231" t="s">
        <v>89</v>
      </c>
      <c r="AY174" s="18" t="s">
        <v>199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8" t="s">
        <v>87</v>
      </c>
      <c r="BK174" s="232">
        <f>ROUND(I174*H174,2)</f>
        <v>0</v>
      </c>
      <c r="BL174" s="18" t="s">
        <v>205</v>
      </c>
      <c r="BM174" s="231" t="s">
        <v>263</v>
      </c>
    </row>
    <row r="175" s="2" customFormat="1" ht="24.15" customHeight="1">
      <c r="A175" s="39"/>
      <c r="B175" s="40"/>
      <c r="C175" s="220" t="s">
        <v>264</v>
      </c>
      <c r="D175" s="220" t="s">
        <v>201</v>
      </c>
      <c r="E175" s="221" t="s">
        <v>265</v>
      </c>
      <c r="F175" s="222" t="s">
        <v>266</v>
      </c>
      <c r="G175" s="223" t="s">
        <v>138</v>
      </c>
      <c r="H175" s="224">
        <v>14.119999999999999</v>
      </c>
      <c r="I175" s="225"/>
      <c r="J175" s="226">
        <f>ROUND(I175*H175,2)</f>
        <v>0</v>
      </c>
      <c r="K175" s="222" t="s">
        <v>204</v>
      </c>
      <c r="L175" s="45"/>
      <c r="M175" s="227" t="s">
        <v>1</v>
      </c>
      <c r="N175" s="228" t="s">
        <v>44</v>
      </c>
      <c r="O175" s="92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1" t="s">
        <v>205</v>
      </c>
      <c r="AT175" s="231" t="s">
        <v>201</v>
      </c>
      <c r="AU175" s="231" t="s">
        <v>89</v>
      </c>
      <c r="AY175" s="18" t="s">
        <v>199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8" t="s">
        <v>87</v>
      </c>
      <c r="BK175" s="232">
        <f>ROUND(I175*H175,2)</f>
        <v>0</v>
      </c>
      <c r="BL175" s="18" t="s">
        <v>205</v>
      </c>
      <c r="BM175" s="231" t="s">
        <v>267</v>
      </c>
    </row>
    <row r="176" s="13" customFormat="1">
      <c r="A176" s="13"/>
      <c r="B176" s="233"/>
      <c r="C176" s="234"/>
      <c r="D176" s="235" t="s">
        <v>207</v>
      </c>
      <c r="E176" s="236" t="s">
        <v>1</v>
      </c>
      <c r="F176" s="237" t="s">
        <v>268</v>
      </c>
      <c r="G176" s="234"/>
      <c r="H176" s="238">
        <v>14.119999999999999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207</v>
      </c>
      <c r="AU176" s="244" t="s">
        <v>89</v>
      </c>
      <c r="AV176" s="13" t="s">
        <v>89</v>
      </c>
      <c r="AW176" s="13" t="s">
        <v>34</v>
      </c>
      <c r="AX176" s="13" t="s">
        <v>87</v>
      </c>
      <c r="AY176" s="244" t="s">
        <v>199</v>
      </c>
    </row>
    <row r="177" s="2" customFormat="1" ht="21.75" customHeight="1">
      <c r="A177" s="39"/>
      <c r="B177" s="40"/>
      <c r="C177" s="220" t="s">
        <v>269</v>
      </c>
      <c r="D177" s="220" t="s">
        <v>201</v>
      </c>
      <c r="E177" s="221" t="s">
        <v>270</v>
      </c>
      <c r="F177" s="222" t="s">
        <v>271</v>
      </c>
      <c r="G177" s="223" t="s">
        <v>138</v>
      </c>
      <c r="H177" s="224">
        <v>14.119999999999999</v>
      </c>
      <c r="I177" s="225"/>
      <c r="J177" s="226">
        <f>ROUND(I177*H177,2)</f>
        <v>0</v>
      </c>
      <c r="K177" s="222" t="s">
        <v>204</v>
      </c>
      <c r="L177" s="45"/>
      <c r="M177" s="227" t="s">
        <v>1</v>
      </c>
      <c r="N177" s="228" t="s">
        <v>44</v>
      </c>
      <c r="O177" s="92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1" t="s">
        <v>205</v>
      </c>
      <c r="AT177" s="231" t="s">
        <v>201</v>
      </c>
      <c r="AU177" s="231" t="s">
        <v>89</v>
      </c>
      <c r="AY177" s="18" t="s">
        <v>199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87</v>
      </c>
      <c r="BK177" s="232">
        <f>ROUND(I177*H177,2)</f>
        <v>0</v>
      </c>
      <c r="BL177" s="18" t="s">
        <v>205</v>
      </c>
      <c r="BM177" s="231" t="s">
        <v>272</v>
      </c>
    </row>
    <row r="178" s="2" customFormat="1" ht="37.8" customHeight="1">
      <c r="A178" s="39"/>
      <c r="B178" s="40"/>
      <c r="C178" s="220" t="s">
        <v>273</v>
      </c>
      <c r="D178" s="220" t="s">
        <v>201</v>
      </c>
      <c r="E178" s="221" t="s">
        <v>274</v>
      </c>
      <c r="F178" s="222" t="s">
        <v>275</v>
      </c>
      <c r="G178" s="223" t="s">
        <v>98</v>
      </c>
      <c r="H178" s="224">
        <v>1.3999999999999999</v>
      </c>
      <c r="I178" s="225"/>
      <c r="J178" s="226">
        <f>ROUND(I178*H178,2)</f>
        <v>0</v>
      </c>
      <c r="K178" s="222" t="s">
        <v>204</v>
      </c>
      <c r="L178" s="45"/>
      <c r="M178" s="227" t="s">
        <v>1</v>
      </c>
      <c r="N178" s="228" t="s">
        <v>44</v>
      </c>
      <c r="O178" s="92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1" t="s">
        <v>205</v>
      </c>
      <c r="AT178" s="231" t="s">
        <v>201</v>
      </c>
      <c r="AU178" s="231" t="s">
        <v>89</v>
      </c>
      <c r="AY178" s="18" t="s">
        <v>199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8" t="s">
        <v>87</v>
      </c>
      <c r="BK178" s="232">
        <f>ROUND(I178*H178,2)</f>
        <v>0</v>
      </c>
      <c r="BL178" s="18" t="s">
        <v>205</v>
      </c>
      <c r="BM178" s="231" t="s">
        <v>276</v>
      </c>
    </row>
    <row r="179" s="13" customFormat="1">
      <c r="A179" s="13"/>
      <c r="B179" s="233"/>
      <c r="C179" s="234"/>
      <c r="D179" s="235" t="s">
        <v>207</v>
      </c>
      <c r="E179" s="236" t="s">
        <v>1</v>
      </c>
      <c r="F179" s="237" t="s">
        <v>122</v>
      </c>
      <c r="G179" s="234"/>
      <c r="H179" s="238">
        <v>1.3999999999999999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207</v>
      </c>
      <c r="AU179" s="244" t="s">
        <v>89</v>
      </c>
      <c r="AV179" s="13" t="s">
        <v>89</v>
      </c>
      <c r="AW179" s="13" t="s">
        <v>34</v>
      </c>
      <c r="AX179" s="13" t="s">
        <v>87</v>
      </c>
      <c r="AY179" s="244" t="s">
        <v>199</v>
      </c>
    </row>
    <row r="180" s="2" customFormat="1" ht="24.15" customHeight="1">
      <c r="A180" s="39"/>
      <c r="B180" s="40"/>
      <c r="C180" s="220" t="s">
        <v>277</v>
      </c>
      <c r="D180" s="220" t="s">
        <v>201</v>
      </c>
      <c r="E180" s="221" t="s">
        <v>278</v>
      </c>
      <c r="F180" s="222" t="s">
        <v>279</v>
      </c>
      <c r="G180" s="223" t="s">
        <v>98</v>
      </c>
      <c r="H180" s="224">
        <v>1.3999999999999999</v>
      </c>
      <c r="I180" s="225"/>
      <c r="J180" s="226">
        <f>ROUND(I180*H180,2)</f>
        <v>0</v>
      </c>
      <c r="K180" s="222" t="s">
        <v>204</v>
      </c>
      <c r="L180" s="45"/>
      <c r="M180" s="227" t="s">
        <v>1</v>
      </c>
      <c r="N180" s="228" t="s">
        <v>44</v>
      </c>
      <c r="O180" s="92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1" t="s">
        <v>205</v>
      </c>
      <c r="AT180" s="231" t="s">
        <v>201</v>
      </c>
      <c r="AU180" s="231" t="s">
        <v>89</v>
      </c>
      <c r="AY180" s="18" t="s">
        <v>199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8" t="s">
        <v>87</v>
      </c>
      <c r="BK180" s="232">
        <f>ROUND(I180*H180,2)</f>
        <v>0</v>
      </c>
      <c r="BL180" s="18" t="s">
        <v>205</v>
      </c>
      <c r="BM180" s="231" t="s">
        <v>280</v>
      </c>
    </row>
    <row r="181" s="13" customFormat="1">
      <c r="A181" s="13"/>
      <c r="B181" s="233"/>
      <c r="C181" s="234"/>
      <c r="D181" s="235" t="s">
        <v>207</v>
      </c>
      <c r="E181" s="236" t="s">
        <v>1</v>
      </c>
      <c r="F181" s="237" t="s">
        <v>122</v>
      </c>
      <c r="G181" s="234"/>
      <c r="H181" s="238">
        <v>1.3999999999999999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207</v>
      </c>
      <c r="AU181" s="244" t="s">
        <v>89</v>
      </c>
      <c r="AV181" s="13" t="s">
        <v>89</v>
      </c>
      <c r="AW181" s="13" t="s">
        <v>34</v>
      </c>
      <c r="AX181" s="13" t="s">
        <v>87</v>
      </c>
      <c r="AY181" s="244" t="s">
        <v>199</v>
      </c>
    </row>
    <row r="182" s="2" customFormat="1" ht="16.5" customHeight="1">
      <c r="A182" s="39"/>
      <c r="B182" s="40"/>
      <c r="C182" s="260" t="s">
        <v>120</v>
      </c>
      <c r="D182" s="260" t="s">
        <v>281</v>
      </c>
      <c r="E182" s="261" t="s">
        <v>282</v>
      </c>
      <c r="F182" s="262" t="s">
        <v>283</v>
      </c>
      <c r="G182" s="263" t="s">
        <v>257</v>
      </c>
      <c r="H182" s="264">
        <v>0.378</v>
      </c>
      <c r="I182" s="265"/>
      <c r="J182" s="266">
        <f>ROUND(I182*H182,2)</f>
        <v>0</v>
      </c>
      <c r="K182" s="262" t="s">
        <v>204</v>
      </c>
      <c r="L182" s="267"/>
      <c r="M182" s="268" t="s">
        <v>1</v>
      </c>
      <c r="N182" s="269" t="s">
        <v>44</v>
      </c>
      <c r="O182" s="92"/>
      <c r="P182" s="229">
        <f>O182*H182</f>
        <v>0</v>
      </c>
      <c r="Q182" s="229">
        <v>1</v>
      </c>
      <c r="R182" s="229">
        <f>Q182*H182</f>
        <v>0.378</v>
      </c>
      <c r="S182" s="229">
        <v>0</v>
      </c>
      <c r="T182" s="23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1" t="s">
        <v>235</v>
      </c>
      <c r="AT182" s="231" t="s">
        <v>281</v>
      </c>
      <c r="AU182" s="231" t="s">
        <v>89</v>
      </c>
      <c r="AY182" s="18" t="s">
        <v>199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8" t="s">
        <v>87</v>
      </c>
      <c r="BK182" s="232">
        <f>ROUND(I182*H182,2)</f>
        <v>0</v>
      </c>
      <c r="BL182" s="18" t="s">
        <v>205</v>
      </c>
      <c r="BM182" s="231" t="s">
        <v>284</v>
      </c>
    </row>
    <row r="183" s="2" customFormat="1">
      <c r="A183" s="39"/>
      <c r="B183" s="40"/>
      <c r="C183" s="41"/>
      <c r="D183" s="235" t="s">
        <v>239</v>
      </c>
      <c r="E183" s="41"/>
      <c r="F183" s="256" t="s">
        <v>285</v>
      </c>
      <c r="G183" s="41"/>
      <c r="H183" s="41"/>
      <c r="I183" s="257"/>
      <c r="J183" s="41"/>
      <c r="K183" s="41"/>
      <c r="L183" s="45"/>
      <c r="M183" s="258"/>
      <c r="N183" s="259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239</v>
      </c>
      <c r="AU183" s="18" t="s">
        <v>89</v>
      </c>
    </row>
    <row r="184" s="13" customFormat="1">
      <c r="A184" s="13"/>
      <c r="B184" s="233"/>
      <c r="C184" s="234"/>
      <c r="D184" s="235" t="s">
        <v>207</v>
      </c>
      <c r="E184" s="236" t="s">
        <v>1</v>
      </c>
      <c r="F184" s="237" t="s">
        <v>286</v>
      </c>
      <c r="G184" s="234"/>
      <c r="H184" s="238">
        <v>0.28000000000000003</v>
      </c>
      <c r="I184" s="239"/>
      <c r="J184" s="234"/>
      <c r="K184" s="234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207</v>
      </c>
      <c r="AU184" s="244" t="s">
        <v>89</v>
      </c>
      <c r="AV184" s="13" t="s">
        <v>89</v>
      </c>
      <c r="AW184" s="13" t="s">
        <v>34</v>
      </c>
      <c r="AX184" s="13" t="s">
        <v>79</v>
      </c>
      <c r="AY184" s="244" t="s">
        <v>199</v>
      </c>
    </row>
    <row r="185" s="13" customFormat="1">
      <c r="A185" s="13"/>
      <c r="B185" s="233"/>
      <c r="C185" s="234"/>
      <c r="D185" s="235" t="s">
        <v>207</v>
      </c>
      <c r="E185" s="236" t="s">
        <v>1</v>
      </c>
      <c r="F185" s="237" t="s">
        <v>287</v>
      </c>
      <c r="G185" s="234"/>
      <c r="H185" s="238">
        <v>0.378</v>
      </c>
      <c r="I185" s="239"/>
      <c r="J185" s="234"/>
      <c r="K185" s="234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207</v>
      </c>
      <c r="AU185" s="244" t="s">
        <v>89</v>
      </c>
      <c r="AV185" s="13" t="s">
        <v>89</v>
      </c>
      <c r="AW185" s="13" t="s">
        <v>34</v>
      </c>
      <c r="AX185" s="13" t="s">
        <v>87</v>
      </c>
      <c r="AY185" s="244" t="s">
        <v>199</v>
      </c>
    </row>
    <row r="186" s="2" customFormat="1" ht="24.15" customHeight="1">
      <c r="A186" s="39"/>
      <c r="B186" s="40"/>
      <c r="C186" s="220" t="s">
        <v>288</v>
      </c>
      <c r="D186" s="220" t="s">
        <v>201</v>
      </c>
      <c r="E186" s="221" t="s">
        <v>289</v>
      </c>
      <c r="F186" s="222" t="s">
        <v>290</v>
      </c>
      <c r="G186" s="223" t="s">
        <v>98</v>
      </c>
      <c r="H186" s="224">
        <v>1.3999999999999999</v>
      </c>
      <c r="I186" s="225"/>
      <c r="J186" s="226">
        <f>ROUND(I186*H186,2)</f>
        <v>0</v>
      </c>
      <c r="K186" s="222" t="s">
        <v>204</v>
      </c>
      <c r="L186" s="45"/>
      <c r="M186" s="227" t="s">
        <v>1</v>
      </c>
      <c r="N186" s="228" t="s">
        <v>44</v>
      </c>
      <c r="O186" s="92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1" t="s">
        <v>205</v>
      </c>
      <c r="AT186" s="231" t="s">
        <v>201</v>
      </c>
      <c r="AU186" s="231" t="s">
        <v>89</v>
      </c>
      <c r="AY186" s="18" t="s">
        <v>199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8" t="s">
        <v>87</v>
      </c>
      <c r="BK186" s="232">
        <f>ROUND(I186*H186,2)</f>
        <v>0</v>
      </c>
      <c r="BL186" s="18" t="s">
        <v>205</v>
      </c>
      <c r="BM186" s="231" t="s">
        <v>291</v>
      </c>
    </row>
    <row r="187" s="13" customFormat="1">
      <c r="A187" s="13"/>
      <c r="B187" s="233"/>
      <c r="C187" s="234"/>
      <c r="D187" s="235" t="s">
        <v>207</v>
      </c>
      <c r="E187" s="236" t="s">
        <v>1</v>
      </c>
      <c r="F187" s="237" t="s">
        <v>122</v>
      </c>
      <c r="G187" s="234"/>
      <c r="H187" s="238">
        <v>1.3999999999999999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207</v>
      </c>
      <c r="AU187" s="244" t="s">
        <v>89</v>
      </c>
      <c r="AV187" s="13" t="s">
        <v>89</v>
      </c>
      <c r="AW187" s="13" t="s">
        <v>34</v>
      </c>
      <c r="AX187" s="13" t="s">
        <v>87</v>
      </c>
      <c r="AY187" s="244" t="s">
        <v>199</v>
      </c>
    </row>
    <row r="188" s="2" customFormat="1" ht="16.5" customHeight="1">
      <c r="A188" s="39"/>
      <c r="B188" s="40"/>
      <c r="C188" s="260" t="s">
        <v>292</v>
      </c>
      <c r="D188" s="260" t="s">
        <v>281</v>
      </c>
      <c r="E188" s="261" t="s">
        <v>293</v>
      </c>
      <c r="F188" s="262" t="s">
        <v>294</v>
      </c>
      <c r="G188" s="263" t="s">
        <v>295</v>
      </c>
      <c r="H188" s="264">
        <v>0.028000000000000001</v>
      </c>
      <c r="I188" s="265"/>
      <c r="J188" s="266">
        <f>ROUND(I188*H188,2)</f>
        <v>0</v>
      </c>
      <c r="K188" s="262" t="s">
        <v>204</v>
      </c>
      <c r="L188" s="267"/>
      <c r="M188" s="268" t="s">
        <v>1</v>
      </c>
      <c r="N188" s="269" t="s">
        <v>44</v>
      </c>
      <c r="O188" s="92"/>
      <c r="P188" s="229">
        <f>O188*H188</f>
        <v>0</v>
      </c>
      <c r="Q188" s="229">
        <v>0.001</v>
      </c>
      <c r="R188" s="229">
        <f>Q188*H188</f>
        <v>2.8E-05</v>
      </c>
      <c r="S188" s="229">
        <v>0</v>
      </c>
      <c r="T188" s="23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1" t="s">
        <v>235</v>
      </c>
      <c r="AT188" s="231" t="s">
        <v>281</v>
      </c>
      <c r="AU188" s="231" t="s">
        <v>89</v>
      </c>
      <c r="AY188" s="18" t="s">
        <v>199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8" t="s">
        <v>87</v>
      </c>
      <c r="BK188" s="232">
        <f>ROUND(I188*H188,2)</f>
        <v>0</v>
      </c>
      <c r="BL188" s="18" t="s">
        <v>205</v>
      </c>
      <c r="BM188" s="231" t="s">
        <v>296</v>
      </c>
    </row>
    <row r="189" s="2" customFormat="1">
      <c r="A189" s="39"/>
      <c r="B189" s="40"/>
      <c r="C189" s="41"/>
      <c r="D189" s="235" t="s">
        <v>239</v>
      </c>
      <c r="E189" s="41"/>
      <c r="F189" s="256" t="s">
        <v>297</v>
      </c>
      <c r="G189" s="41"/>
      <c r="H189" s="41"/>
      <c r="I189" s="257"/>
      <c r="J189" s="41"/>
      <c r="K189" s="41"/>
      <c r="L189" s="45"/>
      <c r="M189" s="258"/>
      <c r="N189" s="259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239</v>
      </c>
      <c r="AU189" s="18" t="s">
        <v>89</v>
      </c>
    </row>
    <row r="190" s="13" customFormat="1">
      <c r="A190" s="13"/>
      <c r="B190" s="233"/>
      <c r="C190" s="234"/>
      <c r="D190" s="235" t="s">
        <v>207</v>
      </c>
      <c r="E190" s="234"/>
      <c r="F190" s="237" t="s">
        <v>298</v>
      </c>
      <c r="G190" s="234"/>
      <c r="H190" s="238">
        <v>0.028000000000000001</v>
      </c>
      <c r="I190" s="239"/>
      <c r="J190" s="234"/>
      <c r="K190" s="234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207</v>
      </c>
      <c r="AU190" s="244" t="s">
        <v>89</v>
      </c>
      <c r="AV190" s="13" t="s">
        <v>89</v>
      </c>
      <c r="AW190" s="13" t="s">
        <v>4</v>
      </c>
      <c r="AX190" s="13" t="s">
        <v>87</v>
      </c>
      <c r="AY190" s="244" t="s">
        <v>199</v>
      </c>
    </row>
    <row r="191" s="2" customFormat="1" ht="24.15" customHeight="1">
      <c r="A191" s="39"/>
      <c r="B191" s="40"/>
      <c r="C191" s="220" t="s">
        <v>7</v>
      </c>
      <c r="D191" s="220" t="s">
        <v>201</v>
      </c>
      <c r="E191" s="221" t="s">
        <v>299</v>
      </c>
      <c r="F191" s="222" t="s">
        <v>300</v>
      </c>
      <c r="G191" s="223" t="s">
        <v>98</v>
      </c>
      <c r="H191" s="224">
        <v>1.3999999999999999</v>
      </c>
      <c r="I191" s="225"/>
      <c r="J191" s="226">
        <f>ROUND(I191*H191,2)</f>
        <v>0</v>
      </c>
      <c r="K191" s="222" t="s">
        <v>204</v>
      </c>
      <c r="L191" s="45"/>
      <c r="M191" s="227" t="s">
        <v>1</v>
      </c>
      <c r="N191" s="228" t="s">
        <v>44</v>
      </c>
      <c r="O191" s="92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1" t="s">
        <v>205</v>
      </c>
      <c r="AT191" s="231" t="s">
        <v>201</v>
      </c>
      <c r="AU191" s="231" t="s">
        <v>89</v>
      </c>
      <c r="AY191" s="18" t="s">
        <v>199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8" t="s">
        <v>87</v>
      </c>
      <c r="BK191" s="232">
        <f>ROUND(I191*H191,2)</f>
        <v>0</v>
      </c>
      <c r="BL191" s="18" t="s">
        <v>205</v>
      </c>
      <c r="BM191" s="231" t="s">
        <v>301</v>
      </c>
    </row>
    <row r="192" s="13" customFormat="1">
      <c r="A192" s="13"/>
      <c r="B192" s="233"/>
      <c r="C192" s="234"/>
      <c r="D192" s="235" t="s">
        <v>207</v>
      </c>
      <c r="E192" s="236" t="s">
        <v>1</v>
      </c>
      <c r="F192" s="237" t="s">
        <v>122</v>
      </c>
      <c r="G192" s="234"/>
      <c r="H192" s="238">
        <v>1.3999999999999999</v>
      </c>
      <c r="I192" s="239"/>
      <c r="J192" s="234"/>
      <c r="K192" s="234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207</v>
      </c>
      <c r="AU192" s="244" t="s">
        <v>89</v>
      </c>
      <c r="AV192" s="13" t="s">
        <v>89</v>
      </c>
      <c r="AW192" s="13" t="s">
        <v>34</v>
      </c>
      <c r="AX192" s="13" t="s">
        <v>87</v>
      </c>
      <c r="AY192" s="244" t="s">
        <v>199</v>
      </c>
    </row>
    <row r="193" s="2" customFormat="1" ht="33" customHeight="1">
      <c r="A193" s="39"/>
      <c r="B193" s="40"/>
      <c r="C193" s="220" t="s">
        <v>302</v>
      </c>
      <c r="D193" s="220" t="s">
        <v>201</v>
      </c>
      <c r="E193" s="221" t="s">
        <v>303</v>
      </c>
      <c r="F193" s="222" t="s">
        <v>304</v>
      </c>
      <c r="G193" s="223" t="s">
        <v>98</v>
      </c>
      <c r="H193" s="224">
        <v>1.3999999999999999</v>
      </c>
      <c r="I193" s="225"/>
      <c r="J193" s="226">
        <f>ROUND(I193*H193,2)</f>
        <v>0</v>
      </c>
      <c r="K193" s="222" t="s">
        <v>204</v>
      </c>
      <c r="L193" s="45"/>
      <c r="M193" s="227" t="s">
        <v>1</v>
      </c>
      <c r="N193" s="228" t="s">
        <v>44</v>
      </c>
      <c r="O193" s="92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1" t="s">
        <v>205</v>
      </c>
      <c r="AT193" s="231" t="s">
        <v>201</v>
      </c>
      <c r="AU193" s="231" t="s">
        <v>89</v>
      </c>
      <c r="AY193" s="18" t="s">
        <v>199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8" t="s">
        <v>87</v>
      </c>
      <c r="BK193" s="232">
        <f>ROUND(I193*H193,2)</f>
        <v>0</v>
      </c>
      <c r="BL193" s="18" t="s">
        <v>205</v>
      </c>
      <c r="BM193" s="231" t="s">
        <v>305</v>
      </c>
    </row>
    <row r="194" s="13" customFormat="1">
      <c r="A194" s="13"/>
      <c r="B194" s="233"/>
      <c r="C194" s="234"/>
      <c r="D194" s="235" t="s">
        <v>207</v>
      </c>
      <c r="E194" s="236" t="s">
        <v>1</v>
      </c>
      <c r="F194" s="237" t="s">
        <v>122</v>
      </c>
      <c r="G194" s="234"/>
      <c r="H194" s="238">
        <v>1.3999999999999999</v>
      </c>
      <c r="I194" s="239"/>
      <c r="J194" s="234"/>
      <c r="K194" s="234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207</v>
      </c>
      <c r="AU194" s="244" t="s">
        <v>89</v>
      </c>
      <c r="AV194" s="13" t="s">
        <v>89</v>
      </c>
      <c r="AW194" s="13" t="s">
        <v>34</v>
      </c>
      <c r="AX194" s="13" t="s">
        <v>87</v>
      </c>
      <c r="AY194" s="244" t="s">
        <v>199</v>
      </c>
    </row>
    <row r="195" s="2" customFormat="1" ht="16.5" customHeight="1">
      <c r="A195" s="39"/>
      <c r="B195" s="40"/>
      <c r="C195" s="220" t="s">
        <v>306</v>
      </c>
      <c r="D195" s="220" t="s">
        <v>201</v>
      </c>
      <c r="E195" s="221" t="s">
        <v>307</v>
      </c>
      <c r="F195" s="222" t="s">
        <v>308</v>
      </c>
      <c r="G195" s="223" t="s">
        <v>98</v>
      </c>
      <c r="H195" s="224">
        <v>1.3999999999999999</v>
      </c>
      <c r="I195" s="225"/>
      <c r="J195" s="226">
        <f>ROUND(I195*H195,2)</f>
        <v>0</v>
      </c>
      <c r="K195" s="222" t="s">
        <v>204</v>
      </c>
      <c r="L195" s="45"/>
      <c r="M195" s="227" t="s">
        <v>1</v>
      </c>
      <c r="N195" s="228" t="s">
        <v>44</v>
      </c>
      <c r="O195" s="92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1" t="s">
        <v>205</v>
      </c>
      <c r="AT195" s="231" t="s">
        <v>201</v>
      </c>
      <c r="AU195" s="231" t="s">
        <v>89</v>
      </c>
      <c r="AY195" s="18" t="s">
        <v>199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8" t="s">
        <v>87</v>
      </c>
      <c r="BK195" s="232">
        <f>ROUND(I195*H195,2)</f>
        <v>0</v>
      </c>
      <c r="BL195" s="18" t="s">
        <v>205</v>
      </c>
      <c r="BM195" s="231" t="s">
        <v>309</v>
      </c>
    </row>
    <row r="196" s="13" customFormat="1">
      <c r="A196" s="13"/>
      <c r="B196" s="233"/>
      <c r="C196" s="234"/>
      <c r="D196" s="235" t="s">
        <v>207</v>
      </c>
      <c r="E196" s="236" t="s">
        <v>1</v>
      </c>
      <c r="F196" s="237" t="s">
        <v>122</v>
      </c>
      <c r="G196" s="234"/>
      <c r="H196" s="238">
        <v>1.3999999999999999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207</v>
      </c>
      <c r="AU196" s="244" t="s">
        <v>89</v>
      </c>
      <c r="AV196" s="13" t="s">
        <v>89</v>
      </c>
      <c r="AW196" s="13" t="s">
        <v>34</v>
      </c>
      <c r="AX196" s="13" t="s">
        <v>87</v>
      </c>
      <c r="AY196" s="244" t="s">
        <v>199</v>
      </c>
    </row>
    <row r="197" s="2" customFormat="1" ht="16.5" customHeight="1">
      <c r="A197" s="39"/>
      <c r="B197" s="40"/>
      <c r="C197" s="220" t="s">
        <v>310</v>
      </c>
      <c r="D197" s="220" t="s">
        <v>201</v>
      </c>
      <c r="E197" s="221" t="s">
        <v>311</v>
      </c>
      <c r="F197" s="222" t="s">
        <v>312</v>
      </c>
      <c r="G197" s="223" t="s">
        <v>138</v>
      </c>
      <c r="H197" s="224">
        <v>0.016</v>
      </c>
      <c r="I197" s="225"/>
      <c r="J197" s="226">
        <f>ROUND(I197*H197,2)</f>
        <v>0</v>
      </c>
      <c r="K197" s="222" t="s">
        <v>204</v>
      </c>
      <c r="L197" s="45"/>
      <c r="M197" s="227" t="s">
        <v>1</v>
      </c>
      <c r="N197" s="228" t="s">
        <v>44</v>
      </c>
      <c r="O197" s="92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1" t="s">
        <v>205</v>
      </c>
      <c r="AT197" s="231" t="s">
        <v>201</v>
      </c>
      <c r="AU197" s="231" t="s">
        <v>89</v>
      </c>
      <c r="AY197" s="18" t="s">
        <v>199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8" t="s">
        <v>87</v>
      </c>
      <c r="BK197" s="232">
        <f>ROUND(I197*H197,2)</f>
        <v>0</v>
      </c>
      <c r="BL197" s="18" t="s">
        <v>205</v>
      </c>
      <c r="BM197" s="231" t="s">
        <v>313</v>
      </c>
    </row>
    <row r="198" s="2" customFormat="1">
      <c r="A198" s="39"/>
      <c r="B198" s="40"/>
      <c r="C198" s="41"/>
      <c r="D198" s="235" t="s">
        <v>239</v>
      </c>
      <c r="E198" s="41"/>
      <c r="F198" s="256" t="s">
        <v>314</v>
      </c>
      <c r="G198" s="41"/>
      <c r="H198" s="41"/>
      <c r="I198" s="257"/>
      <c r="J198" s="41"/>
      <c r="K198" s="41"/>
      <c r="L198" s="45"/>
      <c r="M198" s="258"/>
      <c r="N198" s="259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239</v>
      </c>
      <c r="AU198" s="18" t="s">
        <v>89</v>
      </c>
    </row>
    <row r="199" s="13" customFormat="1">
      <c r="A199" s="13"/>
      <c r="B199" s="233"/>
      <c r="C199" s="234"/>
      <c r="D199" s="235" t="s">
        <v>207</v>
      </c>
      <c r="E199" s="236" t="s">
        <v>1</v>
      </c>
      <c r="F199" s="237" t="s">
        <v>315</v>
      </c>
      <c r="G199" s="234"/>
      <c r="H199" s="238">
        <v>16.100000000000001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207</v>
      </c>
      <c r="AU199" s="244" t="s">
        <v>89</v>
      </c>
      <c r="AV199" s="13" t="s">
        <v>89</v>
      </c>
      <c r="AW199" s="13" t="s">
        <v>34</v>
      </c>
      <c r="AX199" s="13" t="s">
        <v>79</v>
      </c>
      <c r="AY199" s="244" t="s">
        <v>199</v>
      </c>
    </row>
    <row r="200" s="13" customFormat="1">
      <c r="A200" s="13"/>
      <c r="B200" s="233"/>
      <c r="C200" s="234"/>
      <c r="D200" s="235" t="s">
        <v>207</v>
      </c>
      <c r="E200" s="236" t="s">
        <v>1</v>
      </c>
      <c r="F200" s="237" t="s">
        <v>316</v>
      </c>
      <c r="G200" s="234"/>
      <c r="H200" s="238">
        <v>0.016</v>
      </c>
      <c r="I200" s="239"/>
      <c r="J200" s="234"/>
      <c r="K200" s="234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207</v>
      </c>
      <c r="AU200" s="244" t="s">
        <v>89</v>
      </c>
      <c r="AV200" s="13" t="s">
        <v>89</v>
      </c>
      <c r="AW200" s="13" t="s">
        <v>34</v>
      </c>
      <c r="AX200" s="13" t="s">
        <v>87</v>
      </c>
      <c r="AY200" s="244" t="s">
        <v>199</v>
      </c>
    </row>
    <row r="201" s="12" customFormat="1" ht="22.8" customHeight="1">
      <c r="A201" s="12"/>
      <c r="B201" s="204"/>
      <c r="C201" s="205"/>
      <c r="D201" s="206" t="s">
        <v>78</v>
      </c>
      <c r="E201" s="218" t="s">
        <v>89</v>
      </c>
      <c r="F201" s="218" t="s">
        <v>317</v>
      </c>
      <c r="G201" s="205"/>
      <c r="H201" s="205"/>
      <c r="I201" s="208"/>
      <c r="J201" s="219">
        <f>BK201</f>
        <v>0</v>
      </c>
      <c r="K201" s="205"/>
      <c r="L201" s="210"/>
      <c r="M201" s="211"/>
      <c r="N201" s="212"/>
      <c r="O201" s="212"/>
      <c r="P201" s="213">
        <f>SUM(P202:P209)</f>
        <v>0</v>
      </c>
      <c r="Q201" s="212"/>
      <c r="R201" s="213">
        <f>SUM(R202:R209)</f>
        <v>1.7077450200000002</v>
      </c>
      <c r="S201" s="212"/>
      <c r="T201" s="214">
        <f>SUM(T202:T209)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5" t="s">
        <v>87</v>
      </c>
      <c r="AT201" s="216" t="s">
        <v>78</v>
      </c>
      <c r="AU201" s="216" t="s">
        <v>87</v>
      </c>
      <c r="AY201" s="215" t="s">
        <v>199</v>
      </c>
      <c r="BK201" s="217">
        <f>SUM(BK202:BK209)</f>
        <v>0</v>
      </c>
    </row>
    <row r="202" s="2" customFormat="1" ht="24.15" customHeight="1">
      <c r="A202" s="39"/>
      <c r="B202" s="40"/>
      <c r="C202" s="220" t="s">
        <v>318</v>
      </c>
      <c r="D202" s="220" t="s">
        <v>201</v>
      </c>
      <c r="E202" s="221" t="s">
        <v>319</v>
      </c>
      <c r="F202" s="222" t="s">
        <v>320</v>
      </c>
      <c r="G202" s="223" t="s">
        <v>138</v>
      </c>
      <c r="H202" s="224">
        <v>0.53900000000000003</v>
      </c>
      <c r="I202" s="225"/>
      <c r="J202" s="226">
        <f>ROUND(I202*H202,2)</f>
        <v>0</v>
      </c>
      <c r="K202" s="222" t="s">
        <v>204</v>
      </c>
      <c r="L202" s="45"/>
      <c r="M202" s="227" t="s">
        <v>1</v>
      </c>
      <c r="N202" s="228" t="s">
        <v>44</v>
      </c>
      <c r="O202" s="92"/>
      <c r="P202" s="229">
        <f>O202*H202</f>
        <v>0</v>
      </c>
      <c r="Q202" s="229">
        <v>2.1600000000000001</v>
      </c>
      <c r="R202" s="229">
        <f>Q202*H202</f>
        <v>1.1642400000000002</v>
      </c>
      <c r="S202" s="229">
        <v>0</v>
      </c>
      <c r="T202" s="23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1" t="s">
        <v>205</v>
      </c>
      <c r="AT202" s="231" t="s">
        <v>201</v>
      </c>
      <c r="AU202" s="231" t="s">
        <v>89</v>
      </c>
      <c r="AY202" s="18" t="s">
        <v>199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8" t="s">
        <v>87</v>
      </c>
      <c r="BK202" s="232">
        <f>ROUND(I202*H202,2)</f>
        <v>0</v>
      </c>
      <c r="BL202" s="18" t="s">
        <v>205</v>
      </c>
      <c r="BM202" s="231" t="s">
        <v>321</v>
      </c>
    </row>
    <row r="203" s="13" customFormat="1">
      <c r="A203" s="13"/>
      <c r="B203" s="233"/>
      <c r="C203" s="234"/>
      <c r="D203" s="235" t="s">
        <v>207</v>
      </c>
      <c r="E203" s="236" t="s">
        <v>1</v>
      </c>
      <c r="F203" s="237" t="s">
        <v>322</v>
      </c>
      <c r="G203" s="234"/>
      <c r="H203" s="238">
        <v>0.53900000000000003</v>
      </c>
      <c r="I203" s="239"/>
      <c r="J203" s="234"/>
      <c r="K203" s="234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207</v>
      </c>
      <c r="AU203" s="244" t="s">
        <v>89</v>
      </c>
      <c r="AV203" s="13" t="s">
        <v>89</v>
      </c>
      <c r="AW203" s="13" t="s">
        <v>34</v>
      </c>
      <c r="AX203" s="13" t="s">
        <v>87</v>
      </c>
      <c r="AY203" s="244" t="s">
        <v>199</v>
      </c>
    </row>
    <row r="204" s="2" customFormat="1" ht="16.5" customHeight="1">
      <c r="A204" s="39"/>
      <c r="B204" s="40"/>
      <c r="C204" s="220" t="s">
        <v>323</v>
      </c>
      <c r="D204" s="220" t="s">
        <v>201</v>
      </c>
      <c r="E204" s="221" t="s">
        <v>324</v>
      </c>
      <c r="F204" s="222" t="s">
        <v>325</v>
      </c>
      <c r="G204" s="223" t="s">
        <v>138</v>
      </c>
      <c r="H204" s="224">
        <v>0.049000000000000002</v>
      </c>
      <c r="I204" s="225"/>
      <c r="J204" s="226">
        <f>ROUND(I204*H204,2)</f>
        <v>0</v>
      </c>
      <c r="K204" s="222" t="s">
        <v>204</v>
      </c>
      <c r="L204" s="45"/>
      <c r="M204" s="227" t="s">
        <v>1</v>
      </c>
      <c r="N204" s="228" t="s">
        <v>44</v>
      </c>
      <c r="O204" s="92"/>
      <c r="P204" s="229">
        <f>O204*H204</f>
        <v>0</v>
      </c>
      <c r="Q204" s="229">
        <v>2.5018699999999998</v>
      </c>
      <c r="R204" s="229">
        <f>Q204*H204</f>
        <v>0.12259162999999999</v>
      </c>
      <c r="S204" s="229">
        <v>0</v>
      </c>
      <c r="T204" s="23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1" t="s">
        <v>205</v>
      </c>
      <c r="AT204" s="231" t="s">
        <v>201</v>
      </c>
      <c r="AU204" s="231" t="s">
        <v>89</v>
      </c>
      <c r="AY204" s="18" t="s">
        <v>199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8" t="s">
        <v>87</v>
      </c>
      <c r="BK204" s="232">
        <f>ROUND(I204*H204,2)</f>
        <v>0</v>
      </c>
      <c r="BL204" s="18" t="s">
        <v>205</v>
      </c>
      <c r="BM204" s="231" t="s">
        <v>326</v>
      </c>
    </row>
    <row r="205" s="13" customFormat="1">
      <c r="A205" s="13"/>
      <c r="B205" s="233"/>
      <c r="C205" s="234"/>
      <c r="D205" s="235" t="s">
        <v>207</v>
      </c>
      <c r="E205" s="236" t="s">
        <v>1</v>
      </c>
      <c r="F205" s="237" t="s">
        <v>327</v>
      </c>
      <c r="G205" s="234"/>
      <c r="H205" s="238">
        <v>0.049000000000000002</v>
      </c>
      <c r="I205" s="239"/>
      <c r="J205" s="234"/>
      <c r="K205" s="234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207</v>
      </c>
      <c r="AU205" s="244" t="s">
        <v>89</v>
      </c>
      <c r="AV205" s="13" t="s">
        <v>89</v>
      </c>
      <c r="AW205" s="13" t="s">
        <v>34</v>
      </c>
      <c r="AX205" s="13" t="s">
        <v>87</v>
      </c>
      <c r="AY205" s="244" t="s">
        <v>199</v>
      </c>
    </row>
    <row r="206" s="2" customFormat="1" ht="24.15" customHeight="1">
      <c r="A206" s="39"/>
      <c r="B206" s="40"/>
      <c r="C206" s="220" t="s">
        <v>328</v>
      </c>
      <c r="D206" s="220" t="s">
        <v>201</v>
      </c>
      <c r="E206" s="221" t="s">
        <v>329</v>
      </c>
      <c r="F206" s="222" t="s">
        <v>330</v>
      </c>
      <c r="G206" s="223" t="s">
        <v>138</v>
      </c>
      <c r="H206" s="224">
        <v>0.14699999999999999</v>
      </c>
      <c r="I206" s="225"/>
      <c r="J206" s="226">
        <f>ROUND(I206*H206,2)</f>
        <v>0</v>
      </c>
      <c r="K206" s="222" t="s">
        <v>204</v>
      </c>
      <c r="L206" s="45"/>
      <c r="M206" s="227" t="s">
        <v>1</v>
      </c>
      <c r="N206" s="228" t="s">
        <v>44</v>
      </c>
      <c r="O206" s="92"/>
      <c r="P206" s="229">
        <f>O206*H206</f>
        <v>0</v>
      </c>
      <c r="Q206" s="229">
        <v>2.5018699999999998</v>
      </c>
      <c r="R206" s="229">
        <f>Q206*H206</f>
        <v>0.36777488999999997</v>
      </c>
      <c r="S206" s="229">
        <v>0</v>
      </c>
      <c r="T206" s="23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1" t="s">
        <v>205</v>
      </c>
      <c r="AT206" s="231" t="s">
        <v>201</v>
      </c>
      <c r="AU206" s="231" t="s">
        <v>89</v>
      </c>
      <c r="AY206" s="18" t="s">
        <v>199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8" t="s">
        <v>87</v>
      </c>
      <c r="BK206" s="232">
        <f>ROUND(I206*H206,2)</f>
        <v>0</v>
      </c>
      <c r="BL206" s="18" t="s">
        <v>205</v>
      </c>
      <c r="BM206" s="231" t="s">
        <v>331</v>
      </c>
    </row>
    <row r="207" s="13" customFormat="1">
      <c r="A207" s="13"/>
      <c r="B207" s="233"/>
      <c r="C207" s="234"/>
      <c r="D207" s="235" t="s">
        <v>207</v>
      </c>
      <c r="E207" s="236" t="s">
        <v>1</v>
      </c>
      <c r="F207" s="237" t="s">
        <v>332</v>
      </c>
      <c r="G207" s="234"/>
      <c r="H207" s="238">
        <v>0.14699999999999999</v>
      </c>
      <c r="I207" s="239"/>
      <c r="J207" s="234"/>
      <c r="K207" s="234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207</v>
      </c>
      <c r="AU207" s="244" t="s">
        <v>89</v>
      </c>
      <c r="AV207" s="13" t="s">
        <v>89</v>
      </c>
      <c r="AW207" s="13" t="s">
        <v>34</v>
      </c>
      <c r="AX207" s="13" t="s">
        <v>87</v>
      </c>
      <c r="AY207" s="244" t="s">
        <v>199</v>
      </c>
    </row>
    <row r="208" s="2" customFormat="1" ht="16.5" customHeight="1">
      <c r="A208" s="39"/>
      <c r="B208" s="40"/>
      <c r="C208" s="220" t="s">
        <v>333</v>
      </c>
      <c r="D208" s="220" t="s">
        <v>201</v>
      </c>
      <c r="E208" s="221" t="s">
        <v>334</v>
      </c>
      <c r="F208" s="222" t="s">
        <v>335</v>
      </c>
      <c r="G208" s="223" t="s">
        <v>257</v>
      </c>
      <c r="H208" s="224">
        <v>0.050000000000000003</v>
      </c>
      <c r="I208" s="225"/>
      <c r="J208" s="226">
        <f>ROUND(I208*H208,2)</f>
        <v>0</v>
      </c>
      <c r="K208" s="222" t="s">
        <v>204</v>
      </c>
      <c r="L208" s="45"/>
      <c r="M208" s="227" t="s">
        <v>1</v>
      </c>
      <c r="N208" s="228" t="s">
        <v>44</v>
      </c>
      <c r="O208" s="92"/>
      <c r="P208" s="229">
        <f>O208*H208</f>
        <v>0</v>
      </c>
      <c r="Q208" s="229">
        <v>1.06277</v>
      </c>
      <c r="R208" s="229">
        <f>Q208*H208</f>
        <v>0.053138500000000005</v>
      </c>
      <c r="S208" s="229">
        <v>0</v>
      </c>
      <c r="T208" s="23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1" t="s">
        <v>205</v>
      </c>
      <c r="AT208" s="231" t="s">
        <v>201</v>
      </c>
      <c r="AU208" s="231" t="s">
        <v>89</v>
      </c>
      <c r="AY208" s="18" t="s">
        <v>199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8" t="s">
        <v>87</v>
      </c>
      <c r="BK208" s="232">
        <f>ROUND(I208*H208,2)</f>
        <v>0</v>
      </c>
      <c r="BL208" s="18" t="s">
        <v>205</v>
      </c>
      <c r="BM208" s="231" t="s">
        <v>336</v>
      </c>
    </row>
    <row r="209" s="13" customFormat="1">
      <c r="A209" s="13"/>
      <c r="B209" s="233"/>
      <c r="C209" s="234"/>
      <c r="D209" s="235" t="s">
        <v>207</v>
      </c>
      <c r="E209" s="236" t="s">
        <v>1</v>
      </c>
      <c r="F209" s="237" t="s">
        <v>337</v>
      </c>
      <c r="G209" s="234"/>
      <c r="H209" s="238">
        <v>0.050000000000000003</v>
      </c>
      <c r="I209" s="239"/>
      <c r="J209" s="234"/>
      <c r="K209" s="234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207</v>
      </c>
      <c r="AU209" s="244" t="s">
        <v>89</v>
      </c>
      <c r="AV209" s="13" t="s">
        <v>89</v>
      </c>
      <c r="AW209" s="13" t="s">
        <v>34</v>
      </c>
      <c r="AX209" s="13" t="s">
        <v>87</v>
      </c>
      <c r="AY209" s="244" t="s">
        <v>199</v>
      </c>
    </row>
    <row r="210" s="12" customFormat="1" ht="22.8" customHeight="1">
      <c r="A210" s="12"/>
      <c r="B210" s="204"/>
      <c r="C210" s="205"/>
      <c r="D210" s="206" t="s">
        <v>78</v>
      </c>
      <c r="E210" s="218" t="s">
        <v>100</v>
      </c>
      <c r="F210" s="218" t="s">
        <v>338</v>
      </c>
      <c r="G210" s="205"/>
      <c r="H210" s="205"/>
      <c r="I210" s="208"/>
      <c r="J210" s="219">
        <f>BK210</f>
        <v>0</v>
      </c>
      <c r="K210" s="205"/>
      <c r="L210" s="210"/>
      <c r="M210" s="211"/>
      <c r="N210" s="212"/>
      <c r="O210" s="212"/>
      <c r="P210" s="213">
        <f>SUM(P211:P237)</f>
        <v>0</v>
      </c>
      <c r="Q210" s="212"/>
      <c r="R210" s="213">
        <f>SUM(R211:R237)</f>
        <v>13.643875440000002</v>
      </c>
      <c r="S210" s="212"/>
      <c r="T210" s="214">
        <f>SUM(T211:T237)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5" t="s">
        <v>87</v>
      </c>
      <c r="AT210" s="216" t="s">
        <v>78</v>
      </c>
      <c r="AU210" s="216" t="s">
        <v>87</v>
      </c>
      <c r="AY210" s="215" t="s">
        <v>199</v>
      </c>
      <c r="BK210" s="217">
        <f>SUM(BK211:BK237)</f>
        <v>0</v>
      </c>
    </row>
    <row r="211" s="2" customFormat="1" ht="24.15" customHeight="1">
      <c r="A211" s="39"/>
      <c r="B211" s="40"/>
      <c r="C211" s="220" t="s">
        <v>339</v>
      </c>
      <c r="D211" s="220" t="s">
        <v>201</v>
      </c>
      <c r="E211" s="221" t="s">
        <v>340</v>
      </c>
      <c r="F211" s="222" t="s">
        <v>341</v>
      </c>
      <c r="G211" s="223" t="s">
        <v>342</v>
      </c>
      <c r="H211" s="224">
        <v>3</v>
      </c>
      <c r="I211" s="225"/>
      <c r="J211" s="226">
        <f>ROUND(I211*H211,2)</f>
        <v>0</v>
      </c>
      <c r="K211" s="222" t="s">
        <v>204</v>
      </c>
      <c r="L211" s="45"/>
      <c r="M211" s="227" t="s">
        <v>1</v>
      </c>
      <c r="N211" s="228" t="s">
        <v>44</v>
      </c>
      <c r="O211" s="92"/>
      <c r="P211" s="229">
        <f>O211*H211</f>
        <v>0</v>
      </c>
      <c r="Q211" s="229">
        <v>6.0000000000000002E-05</v>
      </c>
      <c r="R211" s="229">
        <f>Q211*H211</f>
        <v>0.00018000000000000001</v>
      </c>
      <c r="S211" s="229">
        <v>0</v>
      </c>
      <c r="T211" s="23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1" t="s">
        <v>205</v>
      </c>
      <c r="AT211" s="231" t="s">
        <v>201</v>
      </c>
      <c r="AU211" s="231" t="s">
        <v>89</v>
      </c>
      <c r="AY211" s="18" t="s">
        <v>199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8" t="s">
        <v>87</v>
      </c>
      <c r="BK211" s="232">
        <f>ROUND(I211*H211,2)</f>
        <v>0</v>
      </c>
      <c r="BL211" s="18" t="s">
        <v>205</v>
      </c>
      <c r="BM211" s="231" t="s">
        <v>343</v>
      </c>
    </row>
    <row r="212" s="2" customFormat="1" ht="24.15" customHeight="1">
      <c r="A212" s="39"/>
      <c r="B212" s="40"/>
      <c r="C212" s="260" t="s">
        <v>344</v>
      </c>
      <c r="D212" s="260" t="s">
        <v>281</v>
      </c>
      <c r="E212" s="261" t="s">
        <v>345</v>
      </c>
      <c r="F212" s="262" t="s">
        <v>346</v>
      </c>
      <c r="G212" s="263" t="s">
        <v>217</v>
      </c>
      <c r="H212" s="264">
        <v>0.90000000000000002</v>
      </c>
      <c r="I212" s="265"/>
      <c r="J212" s="266">
        <f>ROUND(I212*H212,2)</f>
        <v>0</v>
      </c>
      <c r="K212" s="262" t="s">
        <v>204</v>
      </c>
      <c r="L212" s="267"/>
      <c r="M212" s="268" t="s">
        <v>1</v>
      </c>
      <c r="N212" s="269" t="s">
        <v>44</v>
      </c>
      <c r="O212" s="92"/>
      <c r="P212" s="229">
        <f>O212*H212</f>
        <v>0</v>
      </c>
      <c r="Q212" s="229">
        <v>0.0059500000000000004</v>
      </c>
      <c r="R212" s="229">
        <f>Q212*H212</f>
        <v>0.0053550000000000004</v>
      </c>
      <c r="S212" s="229">
        <v>0</v>
      </c>
      <c r="T212" s="23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1" t="s">
        <v>235</v>
      </c>
      <c r="AT212" s="231" t="s">
        <v>281</v>
      </c>
      <c r="AU212" s="231" t="s">
        <v>89</v>
      </c>
      <c r="AY212" s="18" t="s">
        <v>199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8" t="s">
        <v>87</v>
      </c>
      <c r="BK212" s="232">
        <f>ROUND(I212*H212,2)</f>
        <v>0</v>
      </c>
      <c r="BL212" s="18" t="s">
        <v>205</v>
      </c>
      <c r="BM212" s="231" t="s">
        <v>347</v>
      </c>
    </row>
    <row r="213" s="13" customFormat="1">
      <c r="A213" s="13"/>
      <c r="B213" s="233"/>
      <c r="C213" s="234"/>
      <c r="D213" s="235" t="s">
        <v>207</v>
      </c>
      <c r="E213" s="236" t="s">
        <v>1</v>
      </c>
      <c r="F213" s="237" t="s">
        <v>348</v>
      </c>
      <c r="G213" s="234"/>
      <c r="H213" s="238">
        <v>0.59999999999999998</v>
      </c>
      <c r="I213" s="239"/>
      <c r="J213" s="234"/>
      <c r="K213" s="234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207</v>
      </c>
      <c r="AU213" s="244" t="s">
        <v>89</v>
      </c>
      <c r="AV213" s="13" t="s">
        <v>89</v>
      </c>
      <c r="AW213" s="13" t="s">
        <v>34</v>
      </c>
      <c r="AX213" s="13" t="s">
        <v>79</v>
      </c>
      <c r="AY213" s="244" t="s">
        <v>199</v>
      </c>
    </row>
    <row r="214" s="13" customFormat="1">
      <c r="A214" s="13"/>
      <c r="B214" s="233"/>
      <c r="C214" s="234"/>
      <c r="D214" s="235" t="s">
        <v>207</v>
      </c>
      <c r="E214" s="236" t="s">
        <v>1</v>
      </c>
      <c r="F214" s="237" t="s">
        <v>349</v>
      </c>
      <c r="G214" s="234"/>
      <c r="H214" s="238">
        <v>0.29999999999999999</v>
      </c>
      <c r="I214" s="239"/>
      <c r="J214" s="234"/>
      <c r="K214" s="234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207</v>
      </c>
      <c r="AU214" s="244" t="s">
        <v>89</v>
      </c>
      <c r="AV214" s="13" t="s">
        <v>89</v>
      </c>
      <c r="AW214" s="13" t="s">
        <v>34</v>
      </c>
      <c r="AX214" s="13" t="s">
        <v>79</v>
      </c>
      <c r="AY214" s="244" t="s">
        <v>199</v>
      </c>
    </row>
    <row r="215" s="14" customFormat="1">
      <c r="A215" s="14"/>
      <c r="B215" s="245"/>
      <c r="C215" s="246"/>
      <c r="D215" s="235" t="s">
        <v>207</v>
      </c>
      <c r="E215" s="247" t="s">
        <v>1</v>
      </c>
      <c r="F215" s="248" t="s">
        <v>221</v>
      </c>
      <c r="G215" s="246"/>
      <c r="H215" s="249">
        <v>0.90000000000000002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207</v>
      </c>
      <c r="AU215" s="255" t="s">
        <v>89</v>
      </c>
      <c r="AV215" s="14" t="s">
        <v>205</v>
      </c>
      <c r="AW215" s="14" t="s">
        <v>34</v>
      </c>
      <c r="AX215" s="14" t="s">
        <v>87</v>
      </c>
      <c r="AY215" s="255" t="s">
        <v>199</v>
      </c>
    </row>
    <row r="216" s="2" customFormat="1" ht="24.15" customHeight="1">
      <c r="A216" s="39"/>
      <c r="B216" s="40"/>
      <c r="C216" s="220" t="s">
        <v>350</v>
      </c>
      <c r="D216" s="220" t="s">
        <v>201</v>
      </c>
      <c r="E216" s="221" t="s">
        <v>351</v>
      </c>
      <c r="F216" s="222" t="s">
        <v>352</v>
      </c>
      <c r="G216" s="223" t="s">
        <v>342</v>
      </c>
      <c r="H216" s="224">
        <v>1</v>
      </c>
      <c r="I216" s="225"/>
      <c r="J216" s="226">
        <f>ROUND(I216*H216,2)</f>
        <v>0</v>
      </c>
      <c r="K216" s="222" t="s">
        <v>204</v>
      </c>
      <c r="L216" s="45"/>
      <c r="M216" s="227" t="s">
        <v>1</v>
      </c>
      <c r="N216" s="228" t="s">
        <v>44</v>
      </c>
      <c r="O216" s="92"/>
      <c r="P216" s="229">
        <f>O216*H216</f>
        <v>0</v>
      </c>
      <c r="Q216" s="229">
        <v>0.00025999999999999998</v>
      </c>
      <c r="R216" s="229">
        <f>Q216*H216</f>
        <v>0.00025999999999999998</v>
      </c>
      <c r="S216" s="229">
        <v>0</v>
      </c>
      <c r="T216" s="23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1" t="s">
        <v>205</v>
      </c>
      <c r="AT216" s="231" t="s">
        <v>201</v>
      </c>
      <c r="AU216" s="231" t="s">
        <v>89</v>
      </c>
      <c r="AY216" s="18" t="s">
        <v>199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8" t="s">
        <v>87</v>
      </c>
      <c r="BK216" s="232">
        <f>ROUND(I216*H216,2)</f>
        <v>0</v>
      </c>
      <c r="BL216" s="18" t="s">
        <v>205</v>
      </c>
      <c r="BM216" s="231" t="s">
        <v>353</v>
      </c>
    </row>
    <row r="217" s="2" customFormat="1" ht="24.15" customHeight="1">
      <c r="A217" s="39"/>
      <c r="B217" s="40"/>
      <c r="C217" s="260" t="s">
        <v>354</v>
      </c>
      <c r="D217" s="260" t="s">
        <v>281</v>
      </c>
      <c r="E217" s="261" t="s">
        <v>355</v>
      </c>
      <c r="F217" s="262" t="s">
        <v>356</v>
      </c>
      <c r="G217" s="263" t="s">
        <v>217</v>
      </c>
      <c r="H217" s="264">
        <v>0.29999999999999999</v>
      </c>
      <c r="I217" s="265"/>
      <c r="J217" s="266">
        <f>ROUND(I217*H217,2)</f>
        <v>0</v>
      </c>
      <c r="K217" s="262" t="s">
        <v>357</v>
      </c>
      <c r="L217" s="267"/>
      <c r="M217" s="268" t="s">
        <v>1</v>
      </c>
      <c r="N217" s="269" t="s">
        <v>44</v>
      </c>
      <c r="O217" s="92"/>
      <c r="P217" s="229">
        <f>O217*H217</f>
        <v>0</v>
      </c>
      <c r="Q217" s="229">
        <v>0.062399999999999997</v>
      </c>
      <c r="R217" s="229">
        <f>Q217*H217</f>
        <v>0.018719999999999997</v>
      </c>
      <c r="S217" s="229">
        <v>0</v>
      </c>
      <c r="T217" s="23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1" t="s">
        <v>235</v>
      </c>
      <c r="AT217" s="231" t="s">
        <v>281</v>
      </c>
      <c r="AU217" s="231" t="s">
        <v>89</v>
      </c>
      <c r="AY217" s="18" t="s">
        <v>199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8" t="s">
        <v>87</v>
      </c>
      <c r="BK217" s="232">
        <f>ROUND(I217*H217,2)</f>
        <v>0</v>
      </c>
      <c r="BL217" s="18" t="s">
        <v>205</v>
      </c>
      <c r="BM217" s="231" t="s">
        <v>358</v>
      </c>
    </row>
    <row r="218" s="13" customFormat="1">
      <c r="A218" s="13"/>
      <c r="B218" s="233"/>
      <c r="C218" s="234"/>
      <c r="D218" s="235" t="s">
        <v>207</v>
      </c>
      <c r="E218" s="236" t="s">
        <v>1</v>
      </c>
      <c r="F218" s="237" t="s">
        <v>359</v>
      </c>
      <c r="G218" s="234"/>
      <c r="H218" s="238">
        <v>0.29999999999999999</v>
      </c>
      <c r="I218" s="239"/>
      <c r="J218" s="234"/>
      <c r="K218" s="234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207</v>
      </c>
      <c r="AU218" s="244" t="s">
        <v>89</v>
      </c>
      <c r="AV218" s="13" t="s">
        <v>89</v>
      </c>
      <c r="AW218" s="13" t="s">
        <v>34</v>
      </c>
      <c r="AX218" s="13" t="s">
        <v>87</v>
      </c>
      <c r="AY218" s="244" t="s">
        <v>199</v>
      </c>
    </row>
    <row r="219" s="2" customFormat="1" ht="33" customHeight="1">
      <c r="A219" s="39"/>
      <c r="B219" s="40"/>
      <c r="C219" s="220" t="s">
        <v>360</v>
      </c>
      <c r="D219" s="220" t="s">
        <v>201</v>
      </c>
      <c r="E219" s="221" t="s">
        <v>361</v>
      </c>
      <c r="F219" s="222" t="s">
        <v>362</v>
      </c>
      <c r="G219" s="223" t="s">
        <v>342</v>
      </c>
      <c r="H219" s="224">
        <v>1</v>
      </c>
      <c r="I219" s="225"/>
      <c r="J219" s="226">
        <f>ROUND(I219*H219,2)</f>
        <v>0</v>
      </c>
      <c r="K219" s="222" t="s">
        <v>204</v>
      </c>
      <c r="L219" s="45"/>
      <c r="M219" s="227" t="s">
        <v>1</v>
      </c>
      <c r="N219" s="228" t="s">
        <v>44</v>
      </c>
      <c r="O219" s="92"/>
      <c r="P219" s="229">
        <f>O219*H219</f>
        <v>0</v>
      </c>
      <c r="Q219" s="229">
        <v>0.12021</v>
      </c>
      <c r="R219" s="229">
        <f>Q219*H219</f>
        <v>0.12021</v>
      </c>
      <c r="S219" s="229">
        <v>0</v>
      </c>
      <c r="T219" s="23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1" t="s">
        <v>205</v>
      </c>
      <c r="AT219" s="231" t="s">
        <v>201</v>
      </c>
      <c r="AU219" s="231" t="s">
        <v>89</v>
      </c>
      <c r="AY219" s="18" t="s">
        <v>199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8" t="s">
        <v>87</v>
      </c>
      <c r="BK219" s="232">
        <f>ROUND(I219*H219,2)</f>
        <v>0</v>
      </c>
      <c r="BL219" s="18" t="s">
        <v>205</v>
      </c>
      <c r="BM219" s="231" t="s">
        <v>363</v>
      </c>
    </row>
    <row r="220" s="13" customFormat="1">
      <c r="A220" s="13"/>
      <c r="B220" s="233"/>
      <c r="C220" s="234"/>
      <c r="D220" s="235" t="s">
        <v>207</v>
      </c>
      <c r="E220" s="236" t="s">
        <v>1</v>
      </c>
      <c r="F220" s="237" t="s">
        <v>364</v>
      </c>
      <c r="G220" s="234"/>
      <c r="H220" s="238">
        <v>1</v>
      </c>
      <c r="I220" s="239"/>
      <c r="J220" s="234"/>
      <c r="K220" s="234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207</v>
      </c>
      <c r="AU220" s="244" t="s">
        <v>89</v>
      </c>
      <c r="AV220" s="13" t="s">
        <v>89</v>
      </c>
      <c r="AW220" s="13" t="s">
        <v>34</v>
      </c>
      <c r="AX220" s="13" t="s">
        <v>87</v>
      </c>
      <c r="AY220" s="244" t="s">
        <v>199</v>
      </c>
    </row>
    <row r="221" s="2" customFormat="1" ht="24.15" customHeight="1">
      <c r="A221" s="39"/>
      <c r="B221" s="40"/>
      <c r="C221" s="220" t="s">
        <v>365</v>
      </c>
      <c r="D221" s="220" t="s">
        <v>201</v>
      </c>
      <c r="E221" s="221" t="s">
        <v>366</v>
      </c>
      <c r="F221" s="222" t="s">
        <v>367</v>
      </c>
      <c r="G221" s="223" t="s">
        <v>138</v>
      </c>
      <c r="H221" s="224">
        <v>2.1379999999999999</v>
      </c>
      <c r="I221" s="225"/>
      <c r="J221" s="226">
        <f>ROUND(I221*H221,2)</f>
        <v>0</v>
      </c>
      <c r="K221" s="222" t="s">
        <v>204</v>
      </c>
      <c r="L221" s="45"/>
      <c r="M221" s="227" t="s">
        <v>1</v>
      </c>
      <c r="N221" s="228" t="s">
        <v>44</v>
      </c>
      <c r="O221" s="92"/>
      <c r="P221" s="229">
        <f>O221*H221</f>
        <v>0</v>
      </c>
      <c r="Q221" s="229">
        <v>1.8775</v>
      </c>
      <c r="R221" s="229">
        <f>Q221*H221</f>
        <v>4.0140949999999993</v>
      </c>
      <c r="S221" s="229">
        <v>0</v>
      </c>
      <c r="T221" s="23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1" t="s">
        <v>205</v>
      </c>
      <c r="AT221" s="231" t="s">
        <v>201</v>
      </c>
      <c r="AU221" s="231" t="s">
        <v>89</v>
      </c>
      <c r="AY221" s="18" t="s">
        <v>199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8" t="s">
        <v>87</v>
      </c>
      <c r="BK221" s="232">
        <f>ROUND(I221*H221,2)</f>
        <v>0</v>
      </c>
      <c r="BL221" s="18" t="s">
        <v>205</v>
      </c>
      <c r="BM221" s="231" t="s">
        <v>368</v>
      </c>
    </row>
    <row r="222" s="13" customFormat="1">
      <c r="A222" s="13"/>
      <c r="B222" s="233"/>
      <c r="C222" s="234"/>
      <c r="D222" s="235" t="s">
        <v>207</v>
      </c>
      <c r="E222" s="236" t="s">
        <v>1</v>
      </c>
      <c r="F222" s="237" t="s">
        <v>369</v>
      </c>
      <c r="G222" s="234"/>
      <c r="H222" s="238">
        <v>0.88800000000000001</v>
      </c>
      <c r="I222" s="239"/>
      <c r="J222" s="234"/>
      <c r="K222" s="234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207</v>
      </c>
      <c r="AU222" s="244" t="s">
        <v>89</v>
      </c>
      <c r="AV222" s="13" t="s">
        <v>89</v>
      </c>
      <c r="AW222" s="13" t="s">
        <v>34</v>
      </c>
      <c r="AX222" s="13" t="s">
        <v>79</v>
      </c>
      <c r="AY222" s="244" t="s">
        <v>199</v>
      </c>
    </row>
    <row r="223" s="13" customFormat="1">
      <c r="A223" s="13"/>
      <c r="B223" s="233"/>
      <c r="C223" s="234"/>
      <c r="D223" s="235" t="s">
        <v>207</v>
      </c>
      <c r="E223" s="236" t="s">
        <v>1</v>
      </c>
      <c r="F223" s="237" t="s">
        <v>370</v>
      </c>
      <c r="G223" s="234"/>
      <c r="H223" s="238">
        <v>1.25</v>
      </c>
      <c r="I223" s="239"/>
      <c r="J223" s="234"/>
      <c r="K223" s="234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207</v>
      </c>
      <c r="AU223" s="244" t="s">
        <v>89</v>
      </c>
      <c r="AV223" s="13" t="s">
        <v>89</v>
      </c>
      <c r="AW223" s="13" t="s">
        <v>34</v>
      </c>
      <c r="AX223" s="13" t="s">
        <v>79</v>
      </c>
      <c r="AY223" s="244" t="s">
        <v>199</v>
      </c>
    </row>
    <row r="224" s="14" customFormat="1">
      <c r="A224" s="14"/>
      <c r="B224" s="245"/>
      <c r="C224" s="246"/>
      <c r="D224" s="235" t="s">
        <v>207</v>
      </c>
      <c r="E224" s="247" t="s">
        <v>1</v>
      </c>
      <c r="F224" s="248" t="s">
        <v>221</v>
      </c>
      <c r="G224" s="246"/>
      <c r="H224" s="249">
        <v>2.1379999999999999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5" t="s">
        <v>207</v>
      </c>
      <c r="AU224" s="255" t="s">
        <v>89</v>
      </c>
      <c r="AV224" s="14" t="s">
        <v>205</v>
      </c>
      <c r="AW224" s="14" t="s">
        <v>34</v>
      </c>
      <c r="AX224" s="14" t="s">
        <v>87</v>
      </c>
      <c r="AY224" s="255" t="s">
        <v>199</v>
      </c>
    </row>
    <row r="225" s="2" customFormat="1" ht="21.75" customHeight="1">
      <c r="A225" s="39"/>
      <c r="B225" s="40"/>
      <c r="C225" s="220" t="s">
        <v>371</v>
      </c>
      <c r="D225" s="220" t="s">
        <v>201</v>
      </c>
      <c r="E225" s="221" t="s">
        <v>372</v>
      </c>
      <c r="F225" s="222" t="s">
        <v>373</v>
      </c>
      <c r="G225" s="223" t="s">
        <v>342</v>
      </c>
      <c r="H225" s="224">
        <v>2</v>
      </c>
      <c r="I225" s="225"/>
      <c r="J225" s="226">
        <f>ROUND(I225*H225,2)</f>
        <v>0</v>
      </c>
      <c r="K225" s="222" t="s">
        <v>204</v>
      </c>
      <c r="L225" s="45"/>
      <c r="M225" s="227" t="s">
        <v>1</v>
      </c>
      <c r="N225" s="228" t="s">
        <v>44</v>
      </c>
      <c r="O225" s="92"/>
      <c r="P225" s="229">
        <f>O225*H225</f>
        <v>0</v>
      </c>
      <c r="Q225" s="229">
        <v>0.04555</v>
      </c>
      <c r="R225" s="229">
        <f>Q225*H225</f>
        <v>0.0911</v>
      </c>
      <c r="S225" s="229">
        <v>0</v>
      </c>
      <c r="T225" s="23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1" t="s">
        <v>205</v>
      </c>
      <c r="AT225" s="231" t="s">
        <v>201</v>
      </c>
      <c r="AU225" s="231" t="s">
        <v>89</v>
      </c>
      <c r="AY225" s="18" t="s">
        <v>199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8" t="s">
        <v>87</v>
      </c>
      <c r="BK225" s="232">
        <f>ROUND(I225*H225,2)</f>
        <v>0</v>
      </c>
      <c r="BL225" s="18" t="s">
        <v>205</v>
      </c>
      <c r="BM225" s="231" t="s">
        <v>374</v>
      </c>
    </row>
    <row r="226" s="13" customFormat="1">
      <c r="A226" s="13"/>
      <c r="B226" s="233"/>
      <c r="C226" s="234"/>
      <c r="D226" s="235" t="s">
        <v>207</v>
      </c>
      <c r="E226" s="236" t="s">
        <v>1</v>
      </c>
      <c r="F226" s="237" t="s">
        <v>375</v>
      </c>
      <c r="G226" s="234"/>
      <c r="H226" s="238">
        <v>2</v>
      </c>
      <c r="I226" s="239"/>
      <c r="J226" s="234"/>
      <c r="K226" s="234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207</v>
      </c>
      <c r="AU226" s="244" t="s">
        <v>89</v>
      </c>
      <c r="AV226" s="13" t="s">
        <v>89</v>
      </c>
      <c r="AW226" s="13" t="s">
        <v>34</v>
      </c>
      <c r="AX226" s="13" t="s">
        <v>87</v>
      </c>
      <c r="AY226" s="244" t="s">
        <v>199</v>
      </c>
    </row>
    <row r="227" s="2" customFormat="1" ht="21.75" customHeight="1">
      <c r="A227" s="39"/>
      <c r="B227" s="40"/>
      <c r="C227" s="220" t="s">
        <v>376</v>
      </c>
      <c r="D227" s="220" t="s">
        <v>201</v>
      </c>
      <c r="E227" s="221" t="s">
        <v>377</v>
      </c>
      <c r="F227" s="222" t="s">
        <v>378</v>
      </c>
      <c r="G227" s="223" t="s">
        <v>342</v>
      </c>
      <c r="H227" s="224">
        <v>2</v>
      </c>
      <c r="I227" s="225"/>
      <c r="J227" s="226">
        <f>ROUND(I227*H227,2)</f>
        <v>0</v>
      </c>
      <c r="K227" s="222" t="s">
        <v>204</v>
      </c>
      <c r="L227" s="45"/>
      <c r="M227" s="227" t="s">
        <v>1</v>
      </c>
      <c r="N227" s="228" t="s">
        <v>44</v>
      </c>
      <c r="O227" s="92"/>
      <c r="P227" s="229">
        <f>O227*H227</f>
        <v>0</v>
      </c>
      <c r="Q227" s="229">
        <v>0.063549999999999995</v>
      </c>
      <c r="R227" s="229">
        <f>Q227*H227</f>
        <v>0.12709999999999999</v>
      </c>
      <c r="S227" s="229">
        <v>0</v>
      </c>
      <c r="T227" s="23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1" t="s">
        <v>205</v>
      </c>
      <c r="AT227" s="231" t="s">
        <v>201</v>
      </c>
      <c r="AU227" s="231" t="s">
        <v>89</v>
      </c>
      <c r="AY227" s="18" t="s">
        <v>199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8" t="s">
        <v>87</v>
      </c>
      <c r="BK227" s="232">
        <f>ROUND(I227*H227,2)</f>
        <v>0</v>
      </c>
      <c r="BL227" s="18" t="s">
        <v>205</v>
      </c>
      <c r="BM227" s="231" t="s">
        <v>379</v>
      </c>
    </row>
    <row r="228" s="13" customFormat="1">
      <c r="A228" s="13"/>
      <c r="B228" s="233"/>
      <c r="C228" s="234"/>
      <c r="D228" s="235" t="s">
        <v>207</v>
      </c>
      <c r="E228" s="236" t="s">
        <v>1</v>
      </c>
      <c r="F228" s="237" t="s">
        <v>380</v>
      </c>
      <c r="G228" s="234"/>
      <c r="H228" s="238">
        <v>2</v>
      </c>
      <c r="I228" s="239"/>
      <c r="J228" s="234"/>
      <c r="K228" s="234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207</v>
      </c>
      <c r="AU228" s="244" t="s">
        <v>89</v>
      </c>
      <c r="AV228" s="13" t="s">
        <v>89</v>
      </c>
      <c r="AW228" s="13" t="s">
        <v>34</v>
      </c>
      <c r="AX228" s="13" t="s">
        <v>87</v>
      </c>
      <c r="AY228" s="244" t="s">
        <v>199</v>
      </c>
    </row>
    <row r="229" s="2" customFormat="1" ht="24.15" customHeight="1">
      <c r="A229" s="39"/>
      <c r="B229" s="40"/>
      <c r="C229" s="220" t="s">
        <v>381</v>
      </c>
      <c r="D229" s="220" t="s">
        <v>201</v>
      </c>
      <c r="E229" s="221" t="s">
        <v>382</v>
      </c>
      <c r="F229" s="222" t="s">
        <v>383</v>
      </c>
      <c r="G229" s="223" t="s">
        <v>217</v>
      </c>
      <c r="H229" s="224">
        <v>11.199999999999999</v>
      </c>
      <c r="I229" s="225"/>
      <c r="J229" s="226">
        <f>ROUND(I229*H229,2)</f>
        <v>0</v>
      </c>
      <c r="K229" s="222" t="s">
        <v>204</v>
      </c>
      <c r="L229" s="45"/>
      <c r="M229" s="227" t="s">
        <v>1</v>
      </c>
      <c r="N229" s="228" t="s">
        <v>44</v>
      </c>
      <c r="O229" s="92"/>
      <c r="P229" s="229">
        <f>O229*H229</f>
        <v>0</v>
      </c>
      <c r="Q229" s="229">
        <v>0.24127000000000001</v>
      </c>
      <c r="R229" s="229">
        <f>Q229*H229</f>
        <v>2.7022240000000002</v>
      </c>
      <c r="S229" s="229">
        <v>0</v>
      </c>
      <c r="T229" s="23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1" t="s">
        <v>205</v>
      </c>
      <c r="AT229" s="231" t="s">
        <v>201</v>
      </c>
      <c r="AU229" s="231" t="s">
        <v>89</v>
      </c>
      <c r="AY229" s="18" t="s">
        <v>199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8" t="s">
        <v>87</v>
      </c>
      <c r="BK229" s="232">
        <f>ROUND(I229*H229,2)</f>
        <v>0</v>
      </c>
      <c r="BL229" s="18" t="s">
        <v>205</v>
      </c>
      <c r="BM229" s="231" t="s">
        <v>384</v>
      </c>
    </row>
    <row r="230" s="13" customFormat="1">
      <c r="A230" s="13"/>
      <c r="B230" s="233"/>
      <c r="C230" s="234"/>
      <c r="D230" s="235" t="s">
        <v>207</v>
      </c>
      <c r="E230" s="236" t="s">
        <v>1</v>
      </c>
      <c r="F230" s="237" t="s">
        <v>385</v>
      </c>
      <c r="G230" s="234"/>
      <c r="H230" s="238">
        <v>11.199999999999999</v>
      </c>
      <c r="I230" s="239"/>
      <c r="J230" s="234"/>
      <c r="K230" s="234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207</v>
      </c>
      <c r="AU230" s="244" t="s">
        <v>89</v>
      </c>
      <c r="AV230" s="13" t="s">
        <v>89</v>
      </c>
      <c r="AW230" s="13" t="s">
        <v>34</v>
      </c>
      <c r="AX230" s="13" t="s">
        <v>87</v>
      </c>
      <c r="AY230" s="244" t="s">
        <v>199</v>
      </c>
    </row>
    <row r="231" s="2" customFormat="1" ht="16.5" customHeight="1">
      <c r="A231" s="39"/>
      <c r="B231" s="40"/>
      <c r="C231" s="260" t="s">
        <v>386</v>
      </c>
      <c r="D231" s="260" t="s">
        <v>281</v>
      </c>
      <c r="E231" s="261" t="s">
        <v>387</v>
      </c>
      <c r="F231" s="262" t="s">
        <v>388</v>
      </c>
      <c r="G231" s="263" t="s">
        <v>342</v>
      </c>
      <c r="H231" s="264">
        <v>74</v>
      </c>
      <c r="I231" s="265"/>
      <c r="J231" s="266">
        <f>ROUND(I231*H231,2)</f>
        <v>0</v>
      </c>
      <c r="K231" s="262" t="s">
        <v>204</v>
      </c>
      <c r="L231" s="267"/>
      <c r="M231" s="268" t="s">
        <v>1</v>
      </c>
      <c r="N231" s="269" t="s">
        <v>44</v>
      </c>
      <c r="O231" s="92"/>
      <c r="P231" s="229">
        <f>O231*H231</f>
        <v>0</v>
      </c>
      <c r="Q231" s="229">
        <v>0.056000000000000001</v>
      </c>
      <c r="R231" s="229">
        <f>Q231*H231</f>
        <v>4.1440000000000001</v>
      </c>
      <c r="S231" s="229">
        <v>0</v>
      </c>
      <c r="T231" s="23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1" t="s">
        <v>235</v>
      </c>
      <c r="AT231" s="231" t="s">
        <v>281</v>
      </c>
      <c r="AU231" s="231" t="s">
        <v>89</v>
      </c>
      <c r="AY231" s="18" t="s">
        <v>199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8" t="s">
        <v>87</v>
      </c>
      <c r="BK231" s="232">
        <f>ROUND(I231*H231,2)</f>
        <v>0</v>
      </c>
      <c r="BL231" s="18" t="s">
        <v>205</v>
      </c>
      <c r="BM231" s="231" t="s">
        <v>389</v>
      </c>
    </row>
    <row r="232" s="13" customFormat="1">
      <c r="A232" s="13"/>
      <c r="B232" s="233"/>
      <c r="C232" s="234"/>
      <c r="D232" s="235" t="s">
        <v>207</v>
      </c>
      <c r="E232" s="236" t="s">
        <v>1</v>
      </c>
      <c r="F232" s="237" t="s">
        <v>390</v>
      </c>
      <c r="G232" s="234"/>
      <c r="H232" s="238">
        <v>74</v>
      </c>
      <c r="I232" s="239"/>
      <c r="J232" s="234"/>
      <c r="K232" s="234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207</v>
      </c>
      <c r="AU232" s="244" t="s">
        <v>89</v>
      </c>
      <c r="AV232" s="13" t="s">
        <v>89</v>
      </c>
      <c r="AW232" s="13" t="s">
        <v>34</v>
      </c>
      <c r="AX232" s="13" t="s">
        <v>87</v>
      </c>
      <c r="AY232" s="244" t="s">
        <v>199</v>
      </c>
    </row>
    <row r="233" s="2" customFormat="1" ht="24.15" customHeight="1">
      <c r="A233" s="39"/>
      <c r="B233" s="40"/>
      <c r="C233" s="220" t="s">
        <v>391</v>
      </c>
      <c r="D233" s="220" t="s">
        <v>201</v>
      </c>
      <c r="E233" s="221" t="s">
        <v>392</v>
      </c>
      <c r="F233" s="222" t="s">
        <v>393</v>
      </c>
      <c r="G233" s="223" t="s">
        <v>98</v>
      </c>
      <c r="H233" s="224">
        <v>8.923</v>
      </c>
      <c r="I233" s="225"/>
      <c r="J233" s="226">
        <f>ROUND(I233*H233,2)</f>
        <v>0</v>
      </c>
      <c r="K233" s="222" t="s">
        <v>204</v>
      </c>
      <c r="L233" s="45"/>
      <c r="M233" s="227" t="s">
        <v>1</v>
      </c>
      <c r="N233" s="228" t="s">
        <v>44</v>
      </c>
      <c r="O233" s="92"/>
      <c r="P233" s="229">
        <f>O233*H233</f>
        <v>0</v>
      </c>
      <c r="Q233" s="229">
        <v>0.27128000000000002</v>
      </c>
      <c r="R233" s="229">
        <f>Q233*H233</f>
        <v>2.4206314400000002</v>
      </c>
      <c r="S233" s="229">
        <v>0</v>
      </c>
      <c r="T233" s="23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1" t="s">
        <v>205</v>
      </c>
      <c r="AT233" s="231" t="s">
        <v>201</v>
      </c>
      <c r="AU233" s="231" t="s">
        <v>89</v>
      </c>
      <c r="AY233" s="18" t="s">
        <v>199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8" t="s">
        <v>87</v>
      </c>
      <c r="BK233" s="232">
        <f>ROUND(I233*H233,2)</f>
        <v>0</v>
      </c>
      <c r="BL233" s="18" t="s">
        <v>205</v>
      </c>
      <c r="BM233" s="231" t="s">
        <v>394</v>
      </c>
    </row>
    <row r="234" s="13" customFormat="1">
      <c r="A234" s="13"/>
      <c r="B234" s="233"/>
      <c r="C234" s="234"/>
      <c r="D234" s="235" t="s">
        <v>207</v>
      </c>
      <c r="E234" s="236" t="s">
        <v>1</v>
      </c>
      <c r="F234" s="237" t="s">
        <v>395</v>
      </c>
      <c r="G234" s="234"/>
      <c r="H234" s="238">
        <v>1.4750000000000001</v>
      </c>
      <c r="I234" s="239"/>
      <c r="J234" s="234"/>
      <c r="K234" s="234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207</v>
      </c>
      <c r="AU234" s="244" t="s">
        <v>89</v>
      </c>
      <c r="AV234" s="13" t="s">
        <v>89</v>
      </c>
      <c r="AW234" s="13" t="s">
        <v>34</v>
      </c>
      <c r="AX234" s="13" t="s">
        <v>79</v>
      </c>
      <c r="AY234" s="244" t="s">
        <v>199</v>
      </c>
    </row>
    <row r="235" s="13" customFormat="1">
      <c r="A235" s="13"/>
      <c r="B235" s="233"/>
      <c r="C235" s="234"/>
      <c r="D235" s="235" t="s">
        <v>207</v>
      </c>
      <c r="E235" s="236" t="s">
        <v>1</v>
      </c>
      <c r="F235" s="237" t="s">
        <v>396</v>
      </c>
      <c r="G235" s="234"/>
      <c r="H235" s="238">
        <v>1.8180000000000001</v>
      </c>
      <c r="I235" s="239"/>
      <c r="J235" s="234"/>
      <c r="K235" s="234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207</v>
      </c>
      <c r="AU235" s="244" t="s">
        <v>89</v>
      </c>
      <c r="AV235" s="13" t="s">
        <v>89</v>
      </c>
      <c r="AW235" s="13" t="s">
        <v>34</v>
      </c>
      <c r="AX235" s="13" t="s">
        <v>79</v>
      </c>
      <c r="AY235" s="244" t="s">
        <v>199</v>
      </c>
    </row>
    <row r="236" s="13" customFormat="1">
      <c r="A236" s="13"/>
      <c r="B236" s="233"/>
      <c r="C236" s="234"/>
      <c r="D236" s="235" t="s">
        <v>207</v>
      </c>
      <c r="E236" s="236" t="s">
        <v>1</v>
      </c>
      <c r="F236" s="237" t="s">
        <v>397</v>
      </c>
      <c r="G236" s="234"/>
      <c r="H236" s="238">
        <v>5.6299999999999999</v>
      </c>
      <c r="I236" s="239"/>
      <c r="J236" s="234"/>
      <c r="K236" s="234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207</v>
      </c>
      <c r="AU236" s="244" t="s">
        <v>89</v>
      </c>
      <c r="AV236" s="13" t="s">
        <v>89</v>
      </c>
      <c r="AW236" s="13" t="s">
        <v>34</v>
      </c>
      <c r="AX236" s="13" t="s">
        <v>79</v>
      </c>
      <c r="AY236" s="244" t="s">
        <v>199</v>
      </c>
    </row>
    <row r="237" s="14" customFormat="1">
      <c r="A237" s="14"/>
      <c r="B237" s="245"/>
      <c r="C237" s="246"/>
      <c r="D237" s="235" t="s">
        <v>207</v>
      </c>
      <c r="E237" s="247" t="s">
        <v>1</v>
      </c>
      <c r="F237" s="248" t="s">
        <v>221</v>
      </c>
      <c r="G237" s="246"/>
      <c r="H237" s="249">
        <v>8.923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5" t="s">
        <v>207</v>
      </c>
      <c r="AU237" s="255" t="s">
        <v>89</v>
      </c>
      <c r="AV237" s="14" t="s">
        <v>205</v>
      </c>
      <c r="AW237" s="14" t="s">
        <v>34</v>
      </c>
      <c r="AX237" s="14" t="s">
        <v>87</v>
      </c>
      <c r="AY237" s="255" t="s">
        <v>199</v>
      </c>
    </row>
    <row r="238" s="12" customFormat="1" ht="22.8" customHeight="1">
      <c r="A238" s="12"/>
      <c r="B238" s="204"/>
      <c r="C238" s="205"/>
      <c r="D238" s="206" t="s">
        <v>78</v>
      </c>
      <c r="E238" s="218" t="s">
        <v>222</v>
      </c>
      <c r="F238" s="218" t="s">
        <v>398</v>
      </c>
      <c r="G238" s="205"/>
      <c r="H238" s="205"/>
      <c r="I238" s="208"/>
      <c r="J238" s="219">
        <f>BK238</f>
        <v>0</v>
      </c>
      <c r="K238" s="205"/>
      <c r="L238" s="210"/>
      <c r="M238" s="211"/>
      <c r="N238" s="212"/>
      <c r="O238" s="212"/>
      <c r="P238" s="213">
        <f>SUM(P239:P251)</f>
        <v>0</v>
      </c>
      <c r="Q238" s="212"/>
      <c r="R238" s="213">
        <f>SUM(R239:R251)</f>
        <v>23.392790000000005</v>
      </c>
      <c r="S238" s="212"/>
      <c r="T238" s="214">
        <f>SUM(T239:T251)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5" t="s">
        <v>87</v>
      </c>
      <c r="AT238" s="216" t="s">
        <v>78</v>
      </c>
      <c r="AU238" s="216" t="s">
        <v>87</v>
      </c>
      <c r="AY238" s="215" t="s">
        <v>199</v>
      </c>
      <c r="BK238" s="217">
        <f>SUM(BK239:BK251)</f>
        <v>0</v>
      </c>
    </row>
    <row r="239" s="2" customFormat="1" ht="24.15" customHeight="1">
      <c r="A239" s="39"/>
      <c r="B239" s="40"/>
      <c r="C239" s="220" t="s">
        <v>399</v>
      </c>
      <c r="D239" s="220" t="s">
        <v>201</v>
      </c>
      <c r="E239" s="221" t="s">
        <v>400</v>
      </c>
      <c r="F239" s="222" t="s">
        <v>401</v>
      </c>
      <c r="G239" s="223" t="s">
        <v>98</v>
      </c>
      <c r="H239" s="224">
        <v>18</v>
      </c>
      <c r="I239" s="225"/>
      <c r="J239" s="226">
        <f>ROUND(I239*H239,2)</f>
        <v>0</v>
      </c>
      <c r="K239" s="222" t="s">
        <v>204</v>
      </c>
      <c r="L239" s="45"/>
      <c r="M239" s="227" t="s">
        <v>1</v>
      </c>
      <c r="N239" s="228" t="s">
        <v>44</v>
      </c>
      <c r="O239" s="92"/>
      <c r="P239" s="229">
        <f>O239*H239</f>
        <v>0</v>
      </c>
      <c r="Q239" s="229">
        <v>0.46000000000000002</v>
      </c>
      <c r="R239" s="229">
        <f>Q239*H239</f>
        <v>8.2800000000000011</v>
      </c>
      <c r="S239" s="229">
        <v>0</v>
      </c>
      <c r="T239" s="23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1" t="s">
        <v>205</v>
      </c>
      <c r="AT239" s="231" t="s">
        <v>201</v>
      </c>
      <c r="AU239" s="231" t="s">
        <v>89</v>
      </c>
      <c r="AY239" s="18" t="s">
        <v>199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8" t="s">
        <v>87</v>
      </c>
      <c r="BK239" s="232">
        <f>ROUND(I239*H239,2)</f>
        <v>0</v>
      </c>
      <c r="BL239" s="18" t="s">
        <v>205</v>
      </c>
      <c r="BM239" s="231" t="s">
        <v>402</v>
      </c>
    </row>
    <row r="240" s="2" customFormat="1">
      <c r="A240" s="39"/>
      <c r="B240" s="40"/>
      <c r="C240" s="41"/>
      <c r="D240" s="235" t="s">
        <v>239</v>
      </c>
      <c r="E240" s="41"/>
      <c r="F240" s="256" t="s">
        <v>403</v>
      </c>
      <c r="G240" s="41"/>
      <c r="H240" s="41"/>
      <c r="I240" s="257"/>
      <c r="J240" s="41"/>
      <c r="K240" s="41"/>
      <c r="L240" s="45"/>
      <c r="M240" s="258"/>
      <c r="N240" s="259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239</v>
      </c>
      <c r="AU240" s="18" t="s">
        <v>89</v>
      </c>
    </row>
    <row r="241" s="13" customFormat="1">
      <c r="A241" s="13"/>
      <c r="B241" s="233"/>
      <c r="C241" s="234"/>
      <c r="D241" s="235" t="s">
        <v>207</v>
      </c>
      <c r="E241" s="236" t="s">
        <v>1</v>
      </c>
      <c r="F241" s="237" t="s">
        <v>118</v>
      </c>
      <c r="G241" s="234"/>
      <c r="H241" s="238">
        <v>18</v>
      </c>
      <c r="I241" s="239"/>
      <c r="J241" s="234"/>
      <c r="K241" s="234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207</v>
      </c>
      <c r="AU241" s="244" t="s">
        <v>89</v>
      </c>
      <c r="AV241" s="13" t="s">
        <v>89</v>
      </c>
      <c r="AW241" s="13" t="s">
        <v>34</v>
      </c>
      <c r="AX241" s="13" t="s">
        <v>87</v>
      </c>
      <c r="AY241" s="244" t="s">
        <v>199</v>
      </c>
    </row>
    <row r="242" s="2" customFormat="1" ht="24.15" customHeight="1">
      <c r="A242" s="39"/>
      <c r="B242" s="40"/>
      <c r="C242" s="220" t="s">
        <v>404</v>
      </c>
      <c r="D242" s="220" t="s">
        <v>201</v>
      </c>
      <c r="E242" s="221" t="s">
        <v>405</v>
      </c>
      <c r="F242" s="222" t="s">
        <v>406</v>
      </c>
      <c r="G242" s="223" t="s">
        <v>98</v>
      </c>
      <c r="H242" s="224">
        <v>15.1</v>
      </c>
      <c r="I242" s="225"/>
      <c r="J242" s="226">
        <f>ROUND(I242*H242,2)</f>
        <v>0</v>
      </c>
      <c r="K242" s="222" t="s">
        <v>204</v>
      </c>
      <c r="L242" s="45"/>
      <c r="M242" s="227" t="s">
        <v>1</v>
      </c>
      <c r="N242" s="228" t="s">
        <v>44</v>
      </c>
      <c r="O242" s="92"/>
      <c r="P242" s="229">
        <f>O242*H242</f>
        <v>0</v>
      </c>
      <c r="Q242" s="229">
        <v>0.38700000000000001</v>
      </c>
      <c r="R242" s="229">
        <f>Q242*H242</f>
        <v>5.8437000000000001</v>
      </c>
      <c r="S242" s="229">
        <v>0</v>
      </c>
      <c r="T242" s="23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1" t="s">
        <v>205</v>
      </c>
      <c r="AT242" s="231" t="s">
        <v>201</v>
      </c>
      <c r="AU242" s="231" t="s">
        <v>89</v>
      </c>
      <c r="AY242" s="18" t="s">
        <v>199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8" t="s">
        <v>87</v>
      </c>
      <c r="BK242" s="232">
        <f>ROUND(I242*H242,2)</f>
        <v>0</v>
      </c>
      <c r="BL242" s="18" t="s">
        <v>205</v>
      </c>
      <c r="BM242" s="231" t="s">
        <v>407</v>
      </c>
    </row>
    <row r="243" s="2" customFormat="1">
      <c r="A243" s="39"/>
      <c r="B243" s="40"/>
      <c r="C243" s="41"/>
      <c r="D243" s="235" t="s">
        <v>239</v>
      </c>
      <c r="E243" s="41"/>
      <c r="F243" s="256" t="s">
        <v>408</v>
      </c>
      <c r="G243" s="41"/>
      <c r="H243" s="41"/>
      <c r="I243" s="257"/>
      <c r="J243" s="41"/>
      <c r="K243" s="41"/>
      <c r="L243" s="45"/>
      <c r="M243" s="258"/>
      <c r="N243" s="259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239</v>
      </c>
      <c r="AU243" s="18" t="s">
        <v>89</v>
      </c>
    </row>
    <row r="244" s="13" customFormat="1">
      <c r="A244" s="13"/>
      <c r="B244" s="233"/>
      <c r="C244" s="234"/>
      <c r="D244" s="235" t="s">
        <v>207</v>
      </c>
      <c r="E244" s="236" t="s">
        <v>1</v>
      </c>
      <c r="F244" s="237" t="s">
        <v>409</v>
      </c>
      <c r="G244" s="234"/>
      <c r="H244" s="238">
        <v>15.1</v>
      </c>
      <c r="I244" s="239"/>
      <c r="J244" s="234"/>
      <c r="K244" s="234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207</v>
      </c>
      <c r="AU244" s="244" t="s">
        <v>89</v>
      </c>
      <c r="AV244" s="13" t="s">
        <v>89</v>
      </c>
      <c r="AW244" s="13" t="s">
        <v>34</v>
      </c>
      <c r="AX244" s="13" t="s">
        <v>87</v>
      </c>
      <c r="AY244" s="244" t="s">
        <v>199</v>
      </c>
    </row>
    <row r="245" s="2" customFormat="1" ht="21.75" customHeight="1">
      <c r="A245" s="39"/>
      <c r="B245" s="40"/>
      <c r="C245" s="220" t="s">
        <v>410</v>
      </c>
      <c r="D245" s="220" t="s">
        <v>201</v>
      </c>
      <c r="E245" s="221" t="s">
        <v>411</v>
      </c>
      <c r="F245" s="222" t="s">
        <v>412</v>
      </c>
      <c r="G245" s="223" t="s">
        <v>98</v>
      </c>
      <c r="H245" s="224">
        <v>18</v>
      </c>
      <c r="I245" s="225"/>
      <c r="J245" s="226">
        <f>ROUND(I245*H245,2)</f>
        <v>0</v>
      </c>
      <c r="K245" s="222" t="s">
        <v>204</v>
      </c>
      <c r="L245" s="45"/>
      <c r="M245" s="227" t="s">
        <v>1</v>
      </c>
      <c r="N245" s="228" t="s">
        <v>44</v>
      </c>
      <c r="O245" s="92"/>
      <c r="P245" s="229">
        <f>O245*H245</f>
        <v>0</v>
      </c>
      <c r="Q245" s="229">
        <v>0.37370999999999999</v>
      </c>
      <c r="R245" s="229">
        <f>Q245*H245</f>
        <v>6.7267799999999998</v>
      </c>
      <c r="S245" s="229">
        <v>0</v>
      </c>
      <c r="T245" s="23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1" t="s">
        <v>205</v>
      </c>
      <c r="AT245" s="231" t="s">
        <v>201</v>
      </c>
      <c r="AU245" s="231" t="s">
        <v>89</v>
      </c>
      <c r="AY245" s="18" t="s">
        <v>199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8" t="s">
        <v>87</v>
      </c>
      <c r="BK245" s="232">
        <f>ROUND(I245*H245,2)</f>
        <v>0</v>
      </c>
      <c r="BL245" s="18" t="s">
        <v>205</v>
      </c>
      <c r="BM245" s="231" t="s">
        <v>413</v>
      </c>
    </row>
    <row r="246" s="2" customFormat="1">
      <c r="A246" s="39"/>
      <c r="B246" s="40"/>
      <c r="C246" s="41"/>
      <c r="D246" s="235" t="s">
        <v>239</v>
      </c>
      <c r="E246" s="41"/>
      <c r="F246" s="256" t="s">
        <v>414</v>
      </c>
      <c r="G246" s="41"/>
      <c r="H246" s="41"/>
      <c r="I246" s="257"/>
      <c r="J246" s="41"/>
      <c r="K246" s="41"/>
      <c r="L246" s="45"/>
      <c r="M246" s="258"/>
      <c r="N246" s="259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239</v>
      </c>
      <c r="AU246" s="18" t="s">
        <v>89</v>
      </c>
    </row>
    <row r="247" s="13" customFormat="1">
      <c r="A247" s="13"/>
      <c r="B247" s="233"/>
      <c r="C247" s="234"/>
      <c r="D247" s="235" t="s">
        <v>207</v>
      </c>
      <c r="E247" s="236" t="s">
        <v>1</v>
      </c>
      <c r="F247" s="237" t="s">
        <v>118</v>
      </c>
      <c r="G247" s="234"/>
      <c r="H247" s="238">
        <v>18</v>
      </c>
      <c r="I247" s="239"/>
      <c r="J247" s="234"/>
      <c r="K247" s="234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207</v>
      </c>
      <c r="AU247" s="244" t="s">
        <v>89</v>
      </c>
      <c r="AV247" s="13" t="s">
        <v>89</v>
      </c>
      <c r="AW247" s="13" t="s">
        <v>34</v>
      </c>
      <c r="AX247" s="13" t="s">
        <v>87</v>
      </c>
      <c r="AY247" s="244" t="s">
        <v>199</v>
      </c>
    </row>
    <row r="248" s="2" customFormat="1" ht="24.15" customHeight="1">
      <c r="A248" s="39"/>
      <c r="B248" s="40"/>
      <c r="C248" s="220" t="s">
        <v>415</v>
      </c>
      <c r="D248" s="220" t="s">
        <v>201</v>
      </c>
      <c r="E248" s="221" t="s">
        <v>416</v>
      </c>
      <c r="F248" s="222" t="s">
        <v>417</v>
      </c>
      <c r="G248" s="223" t="s">
        <v>98</v>
      </c>
      <c r="H248" s="224">
        <v>12.300000000000001</v>
      </c>
      <c r="I248" s="225"/>
      <c r="J248" s="226">
        <f>ROUND(I248*H248,2)</f>
        <v>0</v>
      </c>
      <c r="K248" s="222" t="s">
        <v>204</v>
      </c>
      <c r="L248" s="45"/>
      <c r="M248" s="227" t="s">
        <v>1</v>
      </c>
      <c r="N248" s="228" t="s">
        <v>44</v>
      </c>
      <c r="O248" s="92"/>
      <c r="P248" s="229">
        <f>O248*H248</f>
        <v>0</v>
      </c>
      <c r="Q248" s="229">
        <v>0.1837</v>
      </c>
      <c r="R248" s="229">
        <f>Q248*H248</f>
        <v>2.2595100000000001</v>
      </c>
      <c r="S248" s="229">
        <v>0</v>
      </c>
      <c r="T248" s="23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1" t="s">
        <v>205</v>
      </c>
      <c r="AT248" s="231" t="s">
        <v>201</v>
      </c>
      <c r="AU248" s="231" t="s">
        <v>89</v>
      </c>
      <c r="AY248" s="18" t="s">
        <v>199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8" t="s">
        <v>87</v>
      </c>
      <c r="BK248" s="232">
        <f>ROUND(I248*H248,2)</f>
        <v>0</v>
      </c>
      <c r="BL248" s="18" t="s">
        <v>205</v>
      </c>
      <c r="BM248" s="231" t="s">
        <v>418</v>
      </c>
    </row>
    <row r="249" s="13" customFormat="1">
      <c r="A249" s="13"/>
      <c r="B249" s="233"/>
      <c r="C249" s="234"/>
      <c r="D249" s="235" t="s">
        <v>207</v>
      </c>
      <c r="E249" s="236" t="s">
        <v>1</v>
      </c>
      <c r="F249" s="237" t="s">
        <v>111</v>
      </c>
      <c r="G249" s="234"/>
      <c r="H249" s="238">
        <v>12.300000000000001</v>
      </c>
      <c r="I249" s="239"/>
      <c r="J249" s="234"/>
      <c r="K249" s="234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207</v>
      </c>
      <c r="AU249" s="244" t="s">
        <v>89</v>
      </c>
      <c r="AV249" s="13" t="s">
        <v>89</v>
      </c>
      <c r="AW249" s="13" t="s">
        <v>34</v>
      </c>
      <c r="AX249" s="13" t="s">
        <v>87</v>
      </c>
      <c r="AY249" s="244" t="s">
        <v>199</v>
      </c>
    </row>
    <row r="250" s="2" customFormat="1" ht="33" customHeight="1">
      <c r="A250" s="39"/>
      <c r="B250" s="40"/>
      <c r="C250" s="220" t="s">
        <v>419</v>
      </c>
      <c r="D250" s="220" t="s">
        <v>201</v>
      </c>
      <c r="E250" s="221" t="s">
        <v>420</v>
      </c>
      <c r="F250" s="222" t="s">
        <v>421</v>
      </c>
      <c r="G250" s="223" t="s">
        <v>98</v>
      </c>
      <c r="H250" s="224">
        <v>2.7999999999999998</v>
      </c>
      <c r="I250" s="225"/>
      <c r="J250" s="226">
        <f>ROUND(I250*H250,2)</f>
        <v>0</v>
      </c>
      <c r="K250" s="222" t="s">
        <v>204</v>
      </c>
      <c r="L250" s="45"/>
      <c r="M250" s="227" t="s">
        <v>1</v>
      </c>
      <c r="N250" s="228" t="s">
        <v>44</v>
      </c>
      <c r="O250" s="92"/>
      <c r="P250" s="229">
        <f>O250*H250</f>
        <v>0</v>
      </c>
      <c r="Q250" s="229">
        <v>0.10100000000000001</v>
      </c>
      <c r="R250" s="229">
        <f>Q250*H250</f>
        <v>0.2828</v>
      </c>
      <c r="S250" s="229">
        <v>0</v>
      </c>
      <c r="T250" s="230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1" t="s">
        <v>205</v>
      </c>
      <c r="AT250" s="231" t="s">
        <v>201</v>
      </c>
      <c r="AU250" s="231" t="s">
        <v>89</v>
      </c>
      <c r="AY250" s="18" t="s">
        <v>199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8" t="s">
        <v>87</v>
      </c>
      <c r="BK250" s="232">
        <f>ROUND(I250*H250,2)</f>
        <v>0</v>
      </c>
      <c r="BL250" s="18" t="s">
        <v>205</v>
      </c>
      <c r="BM250" s="231" t="s">
        <v>422</v>
      </c>
    </row>
    <row r="251" s="13" customFormat="1">
      <c r="A251" s="13"/>
      <c r="B251" s="233"/>
      <c r="C251" s="234"/>
      <c r="D251" s="235" t="s">
        <v>207</v>
      </c>
      <c r="E251" s="236" t="s">
        <v>1</v>
      </c>
      <c r="F251" s="237" t="s">
        <v>114</v>
      </c>
      <c r="G251" s="234"/>
      <c r="H251" s="238">
        <v>2.7999999999999998</v>
      </c>
      <c r="I251" s="239"/>
      <c r="J251" s="234"/>
      <c r="K251" s="234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207</v>
      </c>
      <c r="AU251" s="244" t="s">
        <v>89</v>
      </c>
      <c r="AV251" s="13" t="s">
        <v>89</v>
      </c>
      <c r="AW251" s="13" t="s">
        <v>34</v>
      </c>
      <c r="AX251" s="13" t="s">
        <v>87</v>
      </c>
      <c r="AY251" s="244" t="s">
        <v>199</v>
      </c>
    </row>
    <row r="252" s="12" customFormat="1" ht="22.8" customHeight="1">
      <c r="A252" s="12"/>
      <c r="B252" s="204"/>
      <c r="C252" s="205"/>
      <c r="D252" s="206" t="s">
        <v>78</v>
      </c>
      <c r="E252" s="218" t="s">
        <v>226</v>
      </c>
      <c r="F252" s="218" t="s">
        <v>423</v>
      </c>
      <c r="G252" s="205"/>
      <c r="H252" s="205"/>
      <c r="I252" s="208"/>
      <c r="J252" s="219">
        <f>BK252</f>
        <v>0</v>
      </c>
      <c r="K252" s="205"/>
      <c r="L252" s="210"/>
      <c r="M252" s="211"/>
      <c r="N252" s="212"/>
      <c r="O252" s="212"/>
      <c r="P252" s="213">
        <f>SUM(P253:P308)</f>
        <v>0</v>
      </c>
      <c r="Q252" s="212"/>
      <c r="R252" s="213">
        <f>SUM(R253:R308)</f>
        <v>28.427997510000001</v>
      </c>
      <c r="S252" s="212"/>
      <c r="T252" s="214">
        <f>SUM(T253:T308)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5" t="s">
        <v>87</v>
      </c>
      <c r="AT252" s="216" t="s">
        <v>78</v>
      </c>
      <c r="AU252" s="216" t="s">
        <v>87</v>
      </c>
      <c r="AY252" s="215" t="s">
        <v>199</v>
      </c>
      <c r="BK252" s="217">
        <f>SUM(BK253:BK308)</f>
        <v>0</v>
      </c>
    </row>
    <row r="253" s="2" customFormat="1" ht="44.25" customHeight="1">
      <c r="A253" s="39"/>
      <c r="B253" s="40"/>
      <c r="C253" s="220" t="s">
        <v>424</v>
      </c>
      <c r="D253" s="220" t="s">
        <v>201</v>
      </c>
      <c r="E253" s="221" t="s">
        <v>425</v>
      </c>
      <c r="F253" s="222" t="s">
        <v>426</v>
      </c>
      <c r="G253" s="223" t="s">
        <v>98</v>
      </c>
      <c r="H253" s="224">
        <v>201.81</v>
      </c>
      <c r="I253" s="225"/>
      <c r="J253" s="226">
        <f>ROUND(I253*H253,2)</f>
        <v>0</v>
      </c>
      <c r="K253" s="222" t="s">
        <v>204</v>
      </c>
      <c r="L253" s="45"/>
      <c r="M253" s="227" t="s">
        <v>1</v>
      </c>
      <c r="N253" s="228" t="s">
        <v>44</v>
      </c>
      <c r="O253" s="92"/>
      <c r="P253" s="229">
        <f>O253*H253</f>
        <v>0</v>
      </c>
      <c r="Q253" s="229">
        <v>0.033799999999999997</v>
      </c>
      <c r="R253" s="229">
        <f>Q253*H253</f>
        <v>6.8211779999999997</v>
      </c>
      <c r="S253" s="229">
        <v>0</v>
      </c>
      <c r="T253" s="23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1" t="s">
        <v>205</v>
      </c>
      <c r="AT253" s="231" t="s">
        <v>201</v>
      </c>
      <c r="AU253" s="231" t="s">
        <v>89</v>
      </c>
      <c r="AY253" s="18" t="s">
        <v>199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8" t="s">
        <v>87</v>
      </c>
      <c r="BK253" s="232">
        <f>ROUND(I253*H253,2)</f>
        <v>0</v>
      </c>
      <c r="BL253" s="18" t="s">
        <v>205</v>
      </c>
      <c r="BM253" s="231" t="s">
        <v>427</v>
      </c>
    </row>
    <row r="254" s="2" customFormat="1" ht="24.15" customHeight="1">
      <c r="A254" s="39"/>
      <c r="B254" s="40"/>
      <c r="C254" s="220" t="s">
        <v>428</v>
      </c>
      <c r="D254" s="220" t="s">
        <v>201</v>
      </c>
      <c r="E254" s="221" t="s">
        <v>429</v>
      </c>
      <c r="F254" s="222" t="s">
        <v>430</v>
      </c>
      <c r="G254" s="223" t="s">
        <v>98</v>
      </c>
      <c r="H254" s="224">
        <v>12.664999999999999</v>
      </c>
      <c r="I254" s="225"/>
      <c r="J254" s="226">
        <f>ROUND(I254*H254,2)</f>
        <v>0</v>
      </c>
      <c r="K254" s="222" t="s">
        <v>204</v>
      </c>
      <c r="L254" s="45"/>
      <c r="M254" s="227" t="s">
        <v>1</v>
      </c>
      <c r="N254" s="228" t="s">
        <v>44</v>
      </c>
      <c r="O254" s="92"/>
      <c r="P254" s="229">
        <f>O254*H254</f>
        <v>0</v>
      </c>
      <c r="Q254" s="229">
        <v>0.0073499999999999998</v>
      </c>
      <c r="R254" s="229">
        <f>Q254*H254</f>
        <v>0.093087749999999997</v>
      </c>
      <c r="S254" s="229">
        <v>0</v>
      </c>
      <c r="T254" s="230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1" t="s">
        <v>205</v>
      </c>
      <c r="AT254" s="231" t="s">
        <v>201</v>
      </c>
      <c r="AU254" s="231" t="s">
        <v>89</v>
      </c>
      <c r="AY254" s="18" t="s">
        <v>199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8" t="s">
        <v>87</v>
      </c>
      <c r="BK254" s="232">
        <f>ROUND(I254*H254,2)</f>
        <v>0</v>
      </c>
      <c r="BL254" s="18" t="s">
        <v>205</v>
      </c>
      <c r="BM254" s="231" t="s">
        <v>431</v>
      </c>
    </row>
    <row r="255" s="15" customFormat="1">
      <c r="A255" s="15"/>
      <c r="B255" s="270"/>
      <c r="C255" s="271"/>
      <c r="D255" s="235" t="s">
        <v>207</v>
      </c>
      <c r="E255" s="272" t="s">
        <v>1</v>
      </c>
      <c r="F255" s="273" t="s">
        <v>432</v>
      </c>
      <c r="G255" s="271"/>
      <c r="H255" s="272" t="s">
        <v>1</v>
      </c>
      <c r="I255" s="274"/>
      <c r="J255" s="271"/>
      <c r="K255" s="271"/>
      <c r="L255" s="275"/>
      <c r="M255" s="276"/>
      <c r="N255" s="277"/>
      <c r="O255" s="277"/>
      <c r="P255" s="277"/>
      <c r="Q255" s="277"/>
      <c r="R255" s="277"/>
      <c r="S255" s="277"/>
      <c r="T255" s="278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9" t="s">
        <v>207</v>
      </c>
      <c r="AU255" s="279" t="s">
        <v>89</v>
      </c>
      <c r="AV255" s="15" t="s">
        <v>87</v>
      </c>
      <c r="AW255" s="15" t="s">
        <v>34</v>
      </c>
      <c r="AX255" s="15" t="s">
        <v>79</v>
      </c>
      <c r="AY255" s="279" t="s">
        <v>199</v>
      </c>
    </row>
    <row r="256" s="13" customFormat="1">
      <c r="A256" s="13"/>
      <c r="B256" s="233"/>
      <c r="C256" s="234"/>
      <c r="D256" s="235" t="s">
        <v>207</v>
      </c>
      <c r="E256" s="236" t="s">
        <v>1</v>
      </c>
      <c r="F256" s="237" t="s">
        <v>433</v>
      </c>
      <c r="G256" s="234"/>
      <c r="H256" s="238">
        <v>5.9199999999999999</v>
      </c>
      <c r="I256" s="239"/>
      <c r="J256" s="234"/>
      <c r="K256" s="234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207</v>
      </c>
      <c r="AU256" s="244" t="s">
        <v>89</v>
      </c>
      <c r="AV256" s="13" t="s">
        <v>89</v>
      </c>
      <c r="AW256" s="13" t="s">
        <v>34</v>
      </c>
      <c r="AX256" s="13" t="s">
        <v>79</v>
      </c>
      <c r="AY256" s="244" t="s">
        <v>199</v>
      </c>
    </row>
    <row r="257" s="13" customFormat="1">
      <c r="A257" s="13"/>
      <c r="B257" s="233"/>
      <c r="C257" s="234"/>
      <c r="D257" s="235" t="s">
        <v>207</v>
      </c>
      <c r="E257" s="236" t="s">
        <v>1</v>
      </c>
      <c r="F257" s="237" t="s">
        <v>434</v>
      </c>
      <c r="G257" s="234"/>
      <c r="H257" s="238">
        <v>2.9489999999999998</v>
      </c>
      <c r="I257" s="239"/>
      <c r="J257" s="234"/>
      <c r="K257" s="234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207</v>
      </c>
      <c r="AU257" s="244" t="s">
        <v>89</v>
      </c>
      <c r="AV257" s="13" t="s">
        <v>89</v>
      </c>
      <c r="AW257" s="13" t="s">
        <v>34</v>
      </c>
      <c r="AX257" s="13" t="s">
        <v>79</v>
      </c>
      <c r="AY257" s="244" t="s">
        <v>199</v>
      </c>
    </row>
    <row r="258" s="13" customFormat="1">
      <c r="A258" s="13"/>
      <c r="B258" s="233"/>
      <c r="C258" s="234"/>
      <c r="D258" s="235" t="s">
        <v>207</v>
      </c>
      <c r="E258" s="236" t="s">
        <v>1</v>
      </c>
      <c r="F258" s="237" t="s">
        <v>435</v>
      </c>
      <c r="G258" s="234"/>
      <c r="H258" s="238">
        <v>3.6360000000000001</v>
      </c>
      <c r="I258" s="239"/>
      <c r="J258" s="234"/>
      <c r="K258" s="234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207</v>
      </c>
      <c r="AU258" s="244" t="s">
        <v>89</v>
      </c>
      <c r="AV258" s="13" t="s">
        <v>89</v>
      </c>
      <c r="AW258" s="13" t="s">
        <v>34</v>
      </c>
      <c r="AX258" s="13" t="s">
        <v>79</v>
      </c>
      <c r="AY258" s="244" t="s">
        <v>199</v>
      </c>
    </row>
    <row r="259" s="13" customFormat="1">
      <c r="A259" s="13"/>
      <c r="B259" s="233"/>
      <c r="C259" s="234"/>
      <c r="D259" s="235" t="s">
        <v>207</v>
      </c>
      <c r="E259" s="236" t="s">
        <v>1</v>
      </c>
      <c r="F259" s="237" t="s">
        <v>436</v>
      </c>
      <c r="G259" s="234"/>
      <c r="H259" s="238">
        <v>0.16</v>
      </c>
      <c r="I259" s="239"/>
      <c r="J259" s="234"/>
      <c r="K259" s="234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207</v>
      </c>
      <c r="AU259" s="244" t="s">
        <v>89</v>
      </c>
      <c r="AV259" s="13" t="s">
        <v>89</v>
      </c>
      <c r="AW259" s="13" t="s">
        <v>34</v>
      </c>
      <c r="AX259" s="13" t="s">
        <v>79</v>
      </c>
      <c r="AY259" s="244" t="s">
        <v>199</v>
      </c>
    </row>
    <row r="260" s="14" customFormat="1">
      <c r="A260" s="14"/>
      <c r="B260" s="245"/>
      <c r="C260" s="246"/>
      <c r="D260" s="235" t="s">
        <v>207</v>
      </c>
      <c r="E260" s="247" t="s">
        <v>1</v>
      </c>
      <c r="F260" s="248" t="s">
        <v>221</v>
      </c>
      <c r="G260" s="246"/>
      <c r="H260" s="249">
        <v>12.664999999999999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5" t="s">
        <v>207</v>
      </c>
      <c r="AU260" s="255" t="s">
        <v>89</v>
      </c>
      <c r="AV260" s="14" t="s">
        <v>205</v>
      </c>
      <c r="AW260" s="14" t="s">
        <v>34</v>
      </c>
      <c r="AX260" s="14" t="s">
        <v>87</v>
      </c>
      <c r="AY260" s="255" t="s">
        <v>199</v>
      </c>
    </row>
    <row r="261" s="2" customFormat="1" ht="24.15" customHeight="1">
      <c r="A261" s="39"/>
      <c r="B261" s="40"/>
      <c r="C261" s="220" t="s">
        <v>437</v>
      </c>
      <c r="D261" s="220" t="s">
        <v>201</v>
      </c>
      <c r="E261" s="221" t="s">
        <v>438</v>
      </c>
      <c r="F261" s="222" t="s">
        <v>439</v>
      </c>
      <c r="G261" s="223" t="s">
        <v>98</v>
      </c>
      <c r="H261" s="224">
        <v>12.664999999999999</v>
      </c>
      <c r="I261" s="225"/>
      <c r="J261" s="226">
        <f>ROUND(I261*H261,2)</f>
        <v>0</v>
      </c>
      <c r="K261" s="222" t="s">
        <v>204</v>
      </c>
      <c r="L261" s="45"/>
      <c r="M261" s="227" t="s">
        <v>1</v>
      </c>
      <c r="N261" s="228" t="s">
        <v>44</v>
      </c>
      <c r="O261" s="92"/>
      <c r="P261" s="229">
        <f>O261*H261</f>
        <v>0</v>
      </c>
      <c r="Q261" s="229">
        <v>0.00025999999999999998</v>
      </c>
      <c r="R261" s="229">
        <f>Q261*H261</f>
        <v>0.0032928999999999996</v>
      </c>
      <c r="S261" s="229">
        <v>0</v>
      </c>
      <c r="T261" s="230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1" t="s">
        <v>205</v>
      </c>
      <c r="AT261" s="231" t="s">
        <v>201</v>
      </c>
      <c r="AU261" s="231" t="s">
        <v>89</v>
      </c>
      <c r="AY261" s="18" t="s">
        <v>199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8" t="s">
        <v>87</v>
      </c>
      <c r="BK261" s="232">
        <f>ROUND(I261*H261,2)</f>
        <v>0</v>
      </c>
      <c r="BL261" s="18" t="s">
        <v>205</v>
      </c>
      <c r="BM261" s="231" t="s">
        <v>440</v>
      </c>
    </row>
    <row r="262" s="15" customFormat="1">
      <c r="A262" s="15"/>
      <c r="B262" s="270"/>
      <c r="C262" s="271"/>
      <c r="D262" s="235" t="s">
        <v>207</v>
      </c>
      <c r="E262" s="272" t="s">
        <v>1</v>
      </c>
      <c r="F262" s="273" t="s">
        <v>432</v>
      </c>
      <c r="G262" s="271"/>
      <c r="H262" s="272" t="s">
        <v>1</v>
      </c>
      <c r="I262" s="274"/>
      <c r="J262" s="271"/>
      <c r="K262" s="271"/>
      <c r="L262" s="275"/>
      <c r="M262" s="276"/>
      <c r="N262" s="277"/>
      <c r="O262" s="277"/>
      <c r="P262" s="277"/>
      <c r="Q262" s="277"/>
      <c r="R262" s="277"/>
      <c r="S262" s="277"/>
      <c r="T262" s="278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79" t="s">
        <v>207</v>
      </c>
      <c r="AU262" s="279" t="s">
        <v>89</v>
      </c>
      <c r="AV262" s="15" t="s">
        <v>87</v>
      </c>
      <c r="AW262" s="15" t="s">
        <v>34</v>
      </c>
      <c r="AX262" s="15" t="s">
        <v>79</v>
      </c>
      <c r="AY262" s="279" t="s">
        <v>199</v>
      </c>
    </row>
    <row r="263" s="13" customFormat="1">
      <c r="A263" s="13"/>
      <c r="B263" s="233"/>
      <c r="C263" s="234"/>
      <c r="D263" s="235" t="s">
        <v>207</v>
      </c>
      <c r="E263" s="236" t="s">
        <v>1</v>
      </c>
      <c r="F263" s="237" t="s">
        <v>433</v>
      </c>
      <c r="G263" s="234"/>
      <c r="H263" s="238">
        <v>5.9199999999999999</v>
      </c>
      <c r="I263" s="239"/>
      <c r="J263" s="234"/>
      <c r="K263" s="234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207</v>
      </c>
      <c r="AU263" s="244" t="s">
        <v>89</v>
      </c>
      <c r="AV263" s="13" t="s">
        <v>89</v>
      </c>
      <c r="AW263" s="13" t="s">
        <v>34</v>
      </c>
      <c r="AX263" s="13" t="s">
        <v>79</v>
      </c>
      <c r="AY263" s="244" t="s">
        <v>199</v>
      </c>
    </row>
    <row r="264" s="13" customFormat="1">
      <c r="A264" s="13"/>
      <c r="B264" s="233"/>
      <c r="C264" s="234"/>
      <c r="D264" s="235" t="s">
        <v>207</v>
      </c>
      <c r="E264" s="236" t="s">
        <v>1</v>
      </c>
      <c r="F264" s="237" t="s">
        <v>434</v>
      </c>
      <c r="G264" s="234"/>
      <c r="H264" s="238">
        <v>2.9489999999999998</v>
      </c>
      <c r="I264" s="239"/>
      <c r="J264" s="234"/>
      <c r="K264" s="234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207</v>
      </c>
      <c r="AU264" s="244" t="s">
        <v>89</v>
      </c>
      <c r="AV264" s="13" t="s">
        <v>89</v>
      </c>
      <c r="AW264" s="13" t="s">
        <v>34</v>
      </c>
      <c r="AX264" s="13" t="s">
        <v>79</v>
      </c>
      <c r="AY264" s="244" t="s">
        <v>199</v>
      </c>
    </row>
    <row r="265" s="13" customFormat="1">
      <c r="A265" s="13"/>
      <c r="B265" s="233"/>
      <c r="C265" s="234"/>
      <c r="D265" s="235" t="s">
        <v>207</v>
      </c>
      <c r="E265" s="236" t="s">
        <v>1</v>
      </c>
      <c r="F265" s="237" t="s">
        <v>435</v>
      </c>
      <c r="G265" s="234"/>
      <c r="H265" s="238">
        <v>3.6360000000000001</v>
      </c>
      <c r="I265" s="239"/>
      <c r="J265" s="234"/>
      <c r="K265" s="234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207</v>
      </c>
      <c r="AU265" s="244" t="s">
        <v>89</v>
      </c>
      <c r="AV265" s="13" t="s">
        <v>89</v>
      </c>
      <c r="AW265" s="13" t="s">
        <v>34</v>
      </c>
      <c r="AX265" s="13" t="s">
        <v>79</v>
      </c>
      <c r="AY265" s="244" t="s">
        <v>199</v>
      </c>
    </row>
    <row r="266" s="13" customFormat="1">
      <c r="A266" s="13"/>
      <c r="B266" s="233"/>
      <c r="C266" s="234"/>
      <c r="D266" s="235" t="s">
        <v>207</v>
      </c>
      <c r="E266" s="236" t="s">
        <v>1</v>
      </c>
      <c r="F266" s="237" t="s">
        <v>436</v>
      </c>
      <c r="G266" s="234"/>
      <c r="H266" s="238">
        <v>0.16</v>
      </c>
      <c r="I266" s="239"/>
      <c r="J266" s="234"/>
      <c r="K266" s="234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207</v>
      </c>
      <c r="AU266" s="244" t="s">
        <v>89</v>
      </c>
      <c r="AV266" s="13" t="s">
        <v>89</v>
      </c>
      <c r="AW266" s="13" t="s">
        <v>34</v>
      </c>
      <c r="AX266" s="13" t="s">
        <v>79</v>
      </c>
      <c r="AY266" s="244" t="s">
        <v>199</v>
      </c>
    </row>
    <row r="267" s="14" customFormat="1">
      <c r="A267" s="14"/>
      <c r="B267" s="245"/>
      <c r="C267" s="246"/>
      <c r="D267" s="235" t="s">
        <v>207</v>
      </c>
      <c r="E267" s="247" t="s">
        <v>1</v>
      </c>
      <c r="F267" s="248" t="s">
        <v>221</v>
      </c>
      <c r="G267" s="246"/>
      <c r="H267" s="249">
        <v>12.664999999999999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5" t="s">
        <v>207</v>
      </c>
      <c r="AU267" s="255" t="s">
        <v>89</v>
      </c>
      <c r="AV267" s="14" t="s">
        <v>205</v>
      </c>
      <c r="AW267" s="14" t="s">
        <v>34</v>
      </c>
      <c r="AX267" s="14" t="s">
        <v>87</v>
      </c>
      <c r="AY267" s="255" t="s">
        <v>199</v>
      </c>
    </row>
    <row r="268" s="2" customFormat="1" ht="21.75" customHeight="1">
      <c r="A268" s="39"/>
      <c r="B268" s="40"/>
      <c r="C268" s="220" t="s">
        <v>441</v>
      </c>
      <c r="D268" s="220" t="s">
        <v>201</v>
      </c>
      <c r="E268" s="221" t="s">
        <v>442</v>
      </c>
      <c r="F268" s="222" t="s">
        <v>443</v>
      </c>
      <c r="G268" s="223" t="s">
        <v>98</v>
      </c>
      <c r="H268" s="224">
        <v>12.664999999999999</v>
      </c>
      <c r="I268" s="225"/>
      <c r="J268" s="226">
        <f>ROUND(I268*H268,2)</f>
        <v>0</v>
      </c>
      <c r="K268" s="222" t="s">
        <v>204</v>
      </c>
      <c r="L268" s="45"/>
      <c r="M268" s="227" t="s">
        <v>1</v>
      </c>
      <c r="N268" s="228" t="s">
        <v>44</v>
      </c>
      <c r="O268" s="92"/>
      <c r="P268" s="229">
        <f>O268*H268</f>
        <v>0</v>
      </c>
      <c r="Q268" s="229">
        <v>0.0043800000000000002</v>
      </c>
      <c r="R268" s="229">
        <f>Q268*H268</f>
        <v>0.0554727</v>
      </c>
      <c r="S268" s="229">
        <v>0</v>
      </c>
      <c r="T268" s="230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1" t="s">
        <v>205</v>
      </c>
      <c r="AT268" s="231" t="s">
        <v>201</v>
      </c>
      <c r="AU268" s="231" t="s">
        <v>89</v>
      </c>
      <c r="AY268" s="18" t="s">
        <v>199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8" t="s">
        <v>87</v>
      </c>
      <c r="BK268" s="232">
        <f>ROUND(I268*H268,2)</f>
        <v>0</v>
      </c>
      <c r="BL268" s="18" t="s">
        <v>205</v>
      </c>
      <c r="BM268" s="231" t="s">
        <v>444</v>
      </c>
    </row>
    <row r="269" s="15" customFormat="1">
      <c r="A269" s="15"/>
      <c r="B269" s="270"/>
      <c r="C269" s="271"/>
      <c r="D269" s="235" t="s">
        <v>207</v>
      </c>
      <c r="E269" s="272" t="s">
        <v>1</v>
      </c>
      <c r="F269" s="273" t="s">
        <v>432</v>
      </c>
      <c r="G269" s="271"/>
      <c r="H269" s="272" t="s">
        <v>1</v>
      </c>
      <c r="I269" s="274"/>
      <c r="J269" s="271"/>
      <c r="K269" s="271"/>
      <c r="L269" s="275"/>
      <c r="M269" s="276"/>
      <c r="N269" s="277"/>
      <c r="O269" s="277"/>
      <c r="P269" s="277"/>
      <c r="Q269" s="277"/>
      <c r="R269" s="277"/>
      <c r="S269" s="277"/>
      <c r="T269" s="278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79" t="s">
        <v>207</v>
      </c>
      <c r="AU269" s="279" t="s">
        <v>89</v>
      </c>
      <c r="AV269" s="15" t="s">
        <v>87</v>
      </c>
      <c r="AW269" s="15" t="s">
        <v>34</v>
      </c>
      <c r="AX269" s="15" t="s">
        <v>79</v>
      </c>
      <c r="AY269" s="279" t="s">
        <v>199</v>
      </c>
    </row>
    <row r="270" s="13" customFormat="1">
      <c r="A270" s="13"/>
      <c r="B270" s="233"/>
      <c r="C270" s="234"/>
      <c r="D270" s="235" t="s">
        <v>207</v>
      </c>
      <c r="E270" s="236" t="s">
        <v>1</v>
      </c>
      <c r="F270" s="237" t="s">
        <v>433</v>
      </c>
      <c r="G270" s="234"/>
      <c r="H270" s="238">
        <v>5.9199999999999999</v>
      </c>
      <c r="I270" s="239"/>
      <c r="J270" s="234"/>
      <c r="K270" s="234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207</v>
      </c>
      <c r="AU270" s="244" t="s">
        <v>89</v>
      </c>
      <c r="AV270" s="13" t="s">
        <v>89</v>
      </c>
      <c r="AW270" s="13" t="s">
        <v>34</v>
      </c>
      <c r="AX270" s="13" t="s">
        <v>79</v>
      </c>
      <c r="AY270" s="244" t="s">
        <v>199</v>
      </c>
    </row>
    <row r="271" s="13" customFormat="1">
      <c r="A271" s="13"/>
      <c r="B271" s="233"/>
      <c r="C271" s="234"/>
      <c r="D271" s="235" t="s">
        <v>207</v>
      </c>
      <c r="E271" s="236" t="s">
        <v>1</v>
      </c>
      <c r="F271" s="237" t="s">
        <v>434</v>
      </c>
      <c r="G271" s="234"/>
      <c r="H271" s="238">
        <v>2.9489999999999998</v>
      </c>
      <c r="I271" s="239"/>
      <c r="J271" s="234"/>
      <c r="K271" s="234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207</v>
      </c>
      <c r="AU271" s="244" t="s">
        <v>89</v>
      </c>
      <c r="AV271" s="13" t="s">
        <v>89</v>
      </c>
      <c r="AW271" s="13" t="s">
        <v>34</v>
      </c>
      <c r="AX271" s="13" t="s">
        <v>79</v>
      </c>
      <c r="AY271" s="244" t="s">
        <v>199</v>
      </c>
    </row>
    <row r="272" s="13" customFormat="1">
      <c r="A272" s="13"/>
      <c r="B272" s="233"/>
      <c r="C272" s="234"/>
      <c r="D272" s="235" t="s">
        <v>207</v>
      </c>
      <c r="E272" s="236" t="s">
        <v>1</v>
      </c>
      <c r="F272" s="237" t="s">
        <v>435</v>
      </c>
      <c r="G272" s="234"/>
      <c r="H272" s="238">
        <v>3.6360000000000001</v>
      </c>
      <c r="I272" s="239"/>
      <c r="J272" s="234"/>
      <c r="K272" s="234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207</v>
      </c>
      <c r="AU272" s="244" t="s">
        <v>89</v>
      </c>
      <c r="AV272" s="13" t="s">
        <v>89</v>
      </c>
      <c r="AW272" s="13" t="s">
        <v>34</v>
      </c>
      <c r="AX272" s="13" t="s">
        <v>79</v>
      </c>
      <c r="AY272" s="244" t="s">
        <v>199</v>
      </c>
    </row>
    <row r="273" s="13" customFormat="1">
      <c r="A273" s="13"/>
      <c r="B273" s="233"/>
      <c r="C273" s="234"/>
      <c r="D273" s="235" t="s">
        <v>207</v>
      </c>
      <c r="E273" s="236" t="s">
        <v>1</v>
      </c>
      <c r="F273" s="237" t="s">
        <v>436</v>
      </c>
      <c r="G273" s="234"/>
      <c r="H273" s="238">
        <v>0.16</v>
      </c>
      <c r="I273" s="239"/>
      <c r="J273" s="234"/>
      <c r="K273" s="234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207</v>
      </c>
      <c r="AU273" s="244" t="s">
        <v>89</v>
      </c>
      <c r="AV273" s="13" t="s">
        <v>89</v>
      </c>
      <c r="AW273" s="13" t="s">
        <v>34</v>
      </c>
      <c r="AX273" s="13" t="s">
        <v>79</v>
      </c>
      <c r="AY273" s="244" t="s">
        <v>199</v>
      </c>
    </row>
    <row r="274" s="14" customFormat="1">
      <c r="A274" s="14"/>
      <c r="B274" s="245"/>
      <c r="C274" s="246"/>
      <c r="D274" s="235" t="s">
        <v>207</v>
      </c>
      <c r="E274" s="247" t="s">
        <v>1</v>
      </c>
      <c r="F274" s="248" t="s">
        <v>221</v>
      </c>
      <c r="G274" s="246"/>
      <c r="H274" s="249">
        <v>12.664999999999999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5" t="s">
        <v>207</v>
      </c>
      <c r="AU274" s="255" t="s">
        <v>89</v>
      </c>
      <c r="AV274" s="14" t="s">
        <v>205</v>
      </c>
      <c r="AW274" s="14" t="s">
        <v>34</v>
      </c>
      <c r="AX274" s="14" t="s">
        <v>87</v>
      </c>
      <c r="AY274" s="255" t="s">
        <v>199</v>
      </c>
    </row>
    <row r="275" s="2" customFormat="1" ht="24.15" customHeight="1">
      <c r="A275" s="39"/>
      <c r="B275" s="40"/>
      <c r="C275" s="220" t="s">
        <v>445</v>
      </c>
      <c r="D275" s="220" t="s">
        <v>201</v>
      </c>
      <c r="E275" s="221" t="s">
        <v>446</v>
      </c>
      <c r="F275" s="222" t="s">
        <v>447</v>
      </c>
      <c r="G275" s="223" t="s">
        <v>98</v>
      </c>
      <c r="H275" s="224">
        <v>12.664999999999999</v>
      </c>
      <c r="I275" s="225"/>
      <c r="J275" s="226">
        <f>ROUND(I275*H275,2)</f>
        <v>0</v>
      </c>
      <c r="K275" s="222" t="s">
        <v>204</v>
      </c>
      <c r="L275" s="45"/>
      <c r="M275" s="227" t="s">
        <v>1</v>
      </c>
      <c r="N275" s="228" t="s">
        <v>44</v>
      </c>
      <c r="O275" s="92"/>
      <c r="P275" s="229">
        <f>O275*H275</f>
        <v>0</v>
      </c>
      <c r="Q275" s="229">
        <v>0.018380000000000001</v>
      </c>
      <c r="R275" s="229">
        <f>Q275*H275</f>
        <v>0.23278269999999998</v>
      </c>
      <c r="S275" s="229">
        <v>0</v>
      </c>
      <c r="T275" s="230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1" t="s">
        <v>205</v>
      </c>
      <c r="AT275" s="231" t="s">
        <v>201</v>
      </c>
      <c r="AU275" s="231" t="s">
        <v>89</v>
      </c>
      <c r="AY275" s="18" t="s">
        <v>199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8" t="s">
        <v>87</v>
      </c>
      <c r="BK275" s="232">
        <f>ROUND(I275*H275,2)</f>
        <v>0</v>
      </c>
      <c r="BL275" s="18" t="s">
        <v>205</v>
      </c>
      <c r="BM275" s="231" t="s">
        <v>448</v>
      </c>
    </row>
    <row r="276" s="15" customFormat="1">
      <c r="A276" s="15"/>
      <c r="B276" s="270"/>
      <c r="C276" s="271"/>
      <c r="D276" s="235" t="s">
        <v>207</v>
      </c>
      <c r="E276" s="272" t="s">
        <v>1</v>
      </c>
      <c r="F276" s="273" t="s">
        <v>432</v>
      </c>
      <c r="G276" s="271"/>
      <c r="H276" s="272" t="s">
        <v>1</v>
      </c>
      <c r="I276" s="274"/>
      <c r="J276" s="271"/>
      <c r="K276" s="271"/>
      <c r="L276" s="275"/>
      <c r="M276" s="276"/>
      <c r="N276" s="277"/>
      <c r="O276" s="277"/>
      <c r="P276" s="277"/>
      <c r="Q276" s="277"/>
      <c r="R276" s="277"/>
      <c r="S276" s="277"/>
      <c r="T276" s="278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79" t="s">
        <v>207</v>
      </c>
      <c r="AU276" s="279" t="s">
        <v>89</v>
      </c>
      <c r="AV276" s="15" t="s">
        <v>87</v>
      </c>
      <c r="AW276" s="15" t="s">
        <v>34</v>
      </c>
      <c r="AX276" s="15" t="s">
        <v>79</v>
      </c>
      <c r="AY276" s="279" t="s">
        <v>199</v>
      </c>
    </row>
    <row r="277" s="13" customFormat="1">
      <c r="A277" s="13"/>
      <c r="B277" s="233"/>
      <c r="C277" s="234"/>
      <c r="D277" s="235" t="s">
        <v>207</v>
      </c>
      <c r="E277" s="236" t="s">
        <v>1</v>
      </c>
      <c r="F277" s="237" t="s">
        <v>433</v>
      </c>
      <c r="G277" s="234"/>
      <c r="H277" s="238">
        <v>5.9199999999999999</v>
      </c>
      <c r="I277" s="239"/>
      <c r="J277" s="234"/>
      <c r="K277" s="234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207</v>
      </c>
      <c r="AU277" s="244" t="s">
        <v>89</v>
      </c>
      <c r="AV277" s="13" t="s">
        <v>89</v>
      </c>
      <c r="AW277" s="13" t="s">
        <v>34</v>
      </c>
      <c r="AX277" s="13" t="s">
        <v>79</v>
      </c>
      <c r="AY277" s="244" t="s">
        <v>199</v>
      </c>
    </row>
    <row r="278" s="13" customFormat="1">
      <c r="A278" s="13"/>
      <c r="B278" s="233"/>
      <c r="C278" s="234"/>
      <c r="D278" s="235" t="s">
        <v>207</v>
      </c>
      <c r="E278" s="236" t="s">
        <v>1</v>
      </c>
      <c r="F278" s="237" t="s">
        <v>434</v>
      </c>
      <c r="G278" s="234"/>
      <c r="H278" s="238">
        <v>2.9489999999999998</v>
      </c>
      <c r="I278" s="239"/>
      <c r="J278" s="234"/>
      <c r="K278" s="234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207</v>
      </c>
      <c r="AU278" s="244" t="s">
        <v>89</v>
      </c>
      <c r="AV278" s="13" t="s">
        <v>89</v>
      </c>
      <c r="AW278" s="13" t="s">
        <v>34</v>
      </c>
      <c r="AX278" s="13" t="s">
        <v>79</v>
      </c>
      <c r="AY278" s="244" t="s">
        <v>199</v>
      </c>
    </row>
    <row r="279" s="13" customFormat="1">
      <c r="A279" s="13"/>
      <c r="B279" s="233"/>
      <c r="C279" s="234"/>
      <c r="D279" s="235" t="s">
        <v>207</v>
      </c>
      <c r="E279" s="236" t="s">
        <v>1</v>
      </c>
      <c r="F279" s="237" t="s">
        <v>435</v>
      </c>
      <c r="G279" s="234"/>
      <c r="H279" s="238">
        <v>3.6360000000000001</v>
      </c>
      <c r="I279" s="239"/>
      <c r="J279" s="234"/>
      <c r="K279" s="234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207</v>
      </c>
      <c r="AU279" s="244" t="s">
        <v>89</v>
      </c>
      <c r="AV279" s="13" t="s">
        <v>89</v>
      </c>
      <c r="AW279" s="13" t="s">
        <v>34</v>
      </c>
      <c r="AX279" s="13" t="s">
        <v>79</v>
      </c>
      <c r="AY279" s="244" t="s">
        <v>199</v>
      </c>
    </row>
    <row r="280" s="13" customFormat="1">
      <c r="A280" s="13"/>
      <c r="B280" s="233"/>
      <c r="C280" s="234"/>
      <c r="D280" s="235" t="s">
        <v>207</v>
      </c>
      <c r="E280" s="236" t="s">
        <v>1</v>
      </c>
      <c r="F280" s="237" t="s">
        <v>436</v>
      </c>
      <c r="G280" s="234"/>
      <c r="H280" s="238">
        <v>0.16</v>
      </c>
      <c r="I280" s="239"/>
      <c r="J280" s="234"/>
      <c r="K280" s="234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207</v>
      </c>
      <c r="AU280" s="244" t="s">
        <v>89</v>
      </c>
      <c r="AV280" s="13" t="s">
        <v>89</v>
      </c>
      <c r="AW280" s="13" t="s">
        <v>34</v>
      </c>
      <c r="AX280" s="13" t="s">
        <v>79</v>
      </c>
      <c r="AY280" s="244" t="s">
        <v>199</v>
      </c>
    </row>
    <row r="281" s="14" customFormat="1">
      <c r="A281" s="14"/>
      <c r="B281" s="245"/>
      <c r="C281" s="246"/>
      <c r="D281" s="235" t="s">
        <v>207</v>
      </c>
      <c r="E281" s="247" t="s">
        <v>1</v>
      </c>
      <c r="F281" s="248" t="s">
        <v>221</v>
      </c>
      <c r="G281" s="246"/>
      <c r="H281" s="249">
        <v>12.664999999999999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5" t="s">
        <v>207</v>
      </c>
      <c r="AU281" s="255" t="s">
        <v>89</v>
      </c>
      <c r="AV281" s="14" t="s">
        <v>205</v>
      </c>
      <c r="AW281" s="14" t="s">
        <v>34</v>
      </c>
      <c r="AX281" s="14" t="s">
        <v>87</v>
      </c>
      <c r="AY281" s="255" t="s">
        <v>199</v>
      </c>
    </row>
    <row r="282" s="2" customFormat="1" ht="24.15" customHeight="1">
      <c r="A282" s="39"/>
      <c r="B282" s="40"/>
      <c r="C282" s="220" t="s">
        <v>449</v>
      </c>
      <c r="D282" s="220" t="s">
        <v>201</v>
      </c>
      <c r="E282" s="221" t="s">
        <v>450</v>
      </c>
      <c r="F282" s="222" t="s">
        <v>451</v>
      </c>
      <c r="G282" s="223" t="s">
        <v>98</v>
      </c>
      <c r="H282" s="224">
        <v>11.997</v>
      </c>
      <c r="I282" s="225"/>
      <c r="J282" s="226">
        <f>ROUND(I282*H282,2)</f>
        <v>0</v>
      </c>
      <c r="K282" s="222" t="s">
        <v>204</v>
      </c>
      <c r="L282" s="45"/>
      <c r="M282" s="227" t="s">
        <v>1</v>
      </c>
      <c r="N282" s="228" t="s">
        <v>44</v>
      </c>
      <c r="O282" s="92"/>
      <c r="P282" s="229">
        <f>O282*H282</f>
        <v>0</v>
      </c>
      <c r="Q282" s="229">
        <v>0.034680000000000002</v>
      </c>
      <c r="R282" s="229">
        <f>Q282*H282</f>
        <v>0.41605596</v>
      </c>
      <c r="S282" s="229">
        <v>0</v>
      </c>
      <c r="T282" s="230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1" t="s">
        <v>205</v>
      </c>
      <c r="AT282" s="231" t="s">
        <v>201</v>
      </c>
      <c r="AU282" s="231" t="s">
        <v>89</v>
      </c>
      <c r="AY282" s="18" t="s">
        <v>199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8" t="s">
        <v>87</v>
      </c>
      <c r="BK282" s="232">
        <f>ROUND(I282*H282,2)</f>
        <v>0</v>
      </c>
      <c r="BL282" s="18" t="s">
        <v>205</v>
      </c>
      <c r="BM282" s="231" t="s">
        <v>452</v>
      </c>
    </row>
    <row r="283" s="2" customFormat="1">
      <c r="A283" s="39"/>
      <c r="B283" s="40"/>
      <c r="C283" s="41"/>
      <c r="D283" s="235" t="s">
        <v>239</v>
      </c>
      <c r="E283" s="41"/>
      <c r="F283" s="256" t="s">
        <v>453</v>
      </c>
      <c r="G283" s="41"/>
      <c r="H283" s="41"/>
      <c r="I283" s="257"/>
      <c r="J283" s="41"/>
      <c r="K283" s="41"/>
      <c r="L283" s="45"/>
      <c r="M283" s="258"/>
      <c r="N283" s="259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239</v>
      </c>
      <c r="AU283" s="18" t="s">
        <v>89</v>
      </c>
    </row>
    <row r="284" s="2" customFormat="1" ht="44.25" customHeight="1">
      <c r="A284" s="39"/>
      <c r="B284" s="40"/>
      <c r="C284" s="220" t="s">
        <v>454</v>
      </c>
      <c r="D284" s="220" t="s">
        <v>201</v>
      </c>
      <c r="E284" s="221" t="s">
        <v>455</v>
      </c>
      <c r="F284" s="222" t="s">
        <v>456</v>
      </c>
      <c r="G284" s="223" t="s">
        <v>98</v>
      </c>
      <c r="H284" s="224">
        <v>634.11800000000005</v>
      </c>
      <c r="I284" s="225"/>
      <c r="J284" s="226">
        <f>ROUND(I284*H284,2)</f>
        <v>0</v>
      </c>
      <c r="K284" s="222" t="s">
        <v>204</v>
      </c>
      <c r="L284" s="45"/>
      <c r="M284" s="227" t="s">
        <v>1</v>
      </c>
      <c r="N284" s="228" t="s">
        <v>44</v>
      </c>
      <c r="O284" s="92"/>
      <c r="P284" s="229">
        <f>O284*H284</f>
        <v>0</v>
      </c>
      <c r="Q284" s="229">
        <v>0.031800000000000002</v>
      </c>
      <c r="R284" s="229">
        <f>Q284*H284</f>
        <v>20.164952400000004</v>
      </c>
      <c r="S284" s="229">
        <v>0</v>
      </c>
      <c r="T284" s="230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1" t="s">
        <v>205</v>
      </c>
      <c r="AT284" s="231" t="s">
        <v>201</v>
      </c>
      <c r="AU284" s="231" t="s">
        <v>89</v>
      </c>
      <c r="AY284" s="18" t="s">
        <v>199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8" t="s">
        <v>87</v>
      </c>
      <c r="BK284" s="232">
        <f>ROUND(I284*H284,2)</f>
        <v>0</v>
      </c>
      <c r="BL284" s="18" t="s">
        <v>205</v>
      </c>
      <c r="BM284" s="231" t="s">
        <v>457</v>
      </c>
    </row>
    <row r="285" s="2" customFormat="1">
      <c r="A285" s="39"/>
      <c r="B285" s="40"/>
      <c r="C285" s="41"/>
      <c r="D285" s="235" t="s">
        <v>239</v>
      </c>
      <c r="E285" s="41"/>
      <c r="F285" s="256" t="s">
        <v>453</v>
      </c>
      <c r="G285" s="41"/>
      <c r="H285" s="41"/>
      <c r="I285" s="257"/>
      <c r="J285" s="41"/>
      <c r="K285" s="41"/>
      <c r="L285" s="45"/>
      <c r="M285" s="258"/>
      <c r="N285" s="259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239</v>
      </c>
      <c r="AU285" s="18" t="s">
        <v>89</v>
      </c>
    </row>
    <row r="286" s="2" customFormat="1" ht="24.15" customHeight="1">
      <c r="A286" s="39"/>
      <c r="B286" s="40"/>
      <c r="C286" s="220" t="s">
        <v>458</v>
      </c>
      <c r="D286" s="220" t="s">
        <v>201</v>
      </c>
      <c r="E286" s="221" t="s">
        <v>459</v>
      </c>
      <c r="F286" s="222" t="s">
        <v>460</v>
      </c>
      <c r="G286" s="223" t="s">
        <v>98</v>
      </c>
      <c r="H286" s="224">
        <v>3.1200000000000001</v>
      </c>
      <c r="I286" s="225"/>
      <c r="J286" s="226">
        <f>ROUND(I286*H286,2)</f>
        <v>0</v>
      </c>
      <c r="K286" s="222" t="s">
        <v>204</v>
      </c>
      <c r="L286" s="45"/>
      <c r="M286" s="227" t="s">
        <v>1</v>
      </c>
      <c r="N286" s="228" t="s">
        <v>44</v>
      </c>
      <c r="O286" s="92"/>
      <c r="P286" s="229">
        <f>O286*H286</f>
        <v>0</v>
      </c>
      <c r="Q286" s="229">
        <v>0.0073499999999999998</v>
      </c>
      <c r="R286" s="229">
        <f>Q286*H286</f>
        <v>0.022932000000000001</v>
      </c>
      <c r="S286" s="229">
        <v>0</v>
      </c>
      <c r="T286" s="23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1" t="s">
        <v>205</v>
      </c>
      <c r="AT286" s="231" t="s">
        <v>201</v>
      </c>
      <c r="AU286" s="231" t="s">
        <v>89</v>
      </c>
      <c r="AY286" s="18" t="s">
        <v>199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8" t="s">
        <v>87</v>
      </c>
      <c r="BK286" s="232">
        <f>ROUND(I286*H286,2)</f>
        <v>0</v>
      </c>
      <c r="BL286" s="18" t="s">
        <v>205</v>
      </c>
      <c r="BM286" s="231" t="s">
        <v>461</v>
      </c>
    </row>
    <row r="287" s="13" customFormat="1">
      <c r="A287" s="13"/>
      <c r="B287" s="233"/>
      <c r="C287" s="234"/>
      <c r="D287" s="235" t="s">
        <v>207</v>
      </c>
      <c r="E287" s="236" t="s">
        <v>1</v>
      </c>
      <c r="F287" s="237" t="s">
        <v>436</v>
      </c>
      <c r="G287" s="234"/>
      <c r="H287" s="238">
        <v>0.16</v>
      </c>
      <c r="I287" s="239"/>
      <c r="J287" s="234"/>
      <c r="K287" s="234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207</v>
      </c>
      <c r="AU287" s="244" t="s">
        <v>89</v>
      </c>
      <c r="AV287" s="13" t="s">
        <v>89</v>
      </c>
      <c r="AW287" s="13" t="s">
        <v>34</v>
      </c>
      <c r="AX287" s="13" t="s">
        <v>79</v>
      </c>
      <c r="AY287" s="244" t="s">
        <v>199</v>
      </c>
    </row>
    <row r="288" s="13" customFormat="1">
      <c r="A288" s="13"/>
      <c r="B288" s="233"/>
      <c r="C288" s="234"/>
      <c r="D288" s="235" t="s">
        <v>207</v>
      </c>
      <c r="E288" s="236" t="s">
        <v>1</v>
      </c>
      <c r="F288" s="237" t="s">
        <v>462</v>
      </c>
      <c r="G288" s="234"/>
      <c r="H288" s="238">
        <v>2.96</v>
      </c>
      <c r="I288" s="239"/>
      <c r="J288" s="234"/>
      <c r="K288" s="234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207</v>
      </c>
      <c r="AU288" s="244" t="s">
        <v>89</v>
      </c>
      <c r="AV288" s="13" t="s">
        <v>89</v>
      </c>
      <c r="AW288" s="13" t="s">
        <v>34</v>
      </c>
      <c r="AX288" s="13" t="s">
        <v>79</v>
      </c>
      <c r="AY288" s="244" t="s">
        <v>199</v>
      </c>
    </row>
    <row r="289" s="14" customFormat="1">
      <c r="A289" s="14"/>
      <c r="B289" s="245"/>
      <c r="C289" s="246"/>
      <c r="D289" s="235" t="s">
        <v>207</v>
      </c>
      <c r="E289" s="247" t="s">
        <v>1</v>
      </c>
      <c r="F289" s="248" t="s">
        <v>221</v>
      </c>
      <c r="G289" s="246"/>
      <c r="H289" s="249">
        <v>3.1200000000000001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5" t="s">
        <v>207</v>
      </c>
      <c r="AU289" s="255" t="s">
        <v>89</v>
      </c>
      <c r="AV289" s="14" t="s">
        <v>205</v>
      </c>
      <c r="AW289" s="14" t="s">
        <v>34</v>
      </c>
      <c r="AX289" s="14" t="s">
        <v>87</v>
      </c>
      <c r="AY289" s="255" t="s">
        <v>199</v>
      </c>
    </row>
    <row r="290" s="2" customFormat="1" ht="21.75" customHeight="1">
      <c r="A290" s="39"/>
      <c r="B290" s="40"/>
      <c r="C290" s="220" t="s">
        <v>463</v>
      </c>
      <c r="D290" s="220" t="s">
        <v>201</v>
      </c>
      <c r="E290" s="221" t="s">
        <v>464</v>
      </c>
      <c r="F290" s="222" t="s">
        <v>465</v>
      </c>
      <c r="G290" s="223" t="s">
        <v>98</v>
      </c>
      <c r="H290" s="224">
        <v>3.1200000000000001</v>
      </c>
      <c r="I290" s="225"/>
      <c r="J290" s="226">
        <f>ROUND(I290*H290,2)</f>
        <v>0</v>
      </c>
      <c r="K290" s="222" t="s">
        <v>204</v>
      </c>
      <c r="L290" s="45"/>
      <c r="M290" s="227" t="s">
        <v>1</v>
      </c>
      <c r="N290" s="228" t="s">
        <v>44</v>
      </c>
      <c r="O290" s="92"/>
      <c r="P290" s="229">
        <f>O290*H290</f>
        <v>0</v>
      </c>
      <c r="Q290" s="229">
        <v>0.0043800000000000002</v>
      </c>
      <c r="R290" s="229">
        <f>Q290*H290</f>
        <v>0.013665600000000002</v>
      </c>
      <c r="S290" s="229">
        <v>0</v>
      </c>
      <c r="T290" s="230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1" t="s">
        <v>205</v>
      </c>
      <c r="AT290" s="231" t="s">
        <v>201</v>
      </c>
      <c r="AU290" s="231" t="s">
        <v>89</v>
      </c>
      <c r="AY290" s="18" t="s">
        <v>199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8" t="s">
        <v>87</v>
      </c>
      <c r="BK290" s="232">
        <f>ROUND(I290*H290,2)</f>
        <v>0</v>
      </c>
      <c r="BL290" s="18" t="s">
        <v>205</v>
      </c>
      <c r="BM290" s="231" t="s">
        <v>466</v>
      </c>
    </row>
    <row r="291" s="13" customFormat="1">
      <c r="A291" s="13"/>
      <c r="B291" s="233"/>
      <c r="C291" s="234"/>
      <c r="D291" s="235" t="s">
        <v>207</v>
      </c>
      <c r="E291" s="236" t="s">
        <v>1</v>
      </c>
      <c r="F291" s="237" t="s">
        <v>436</v>
      </c>
      <c r="G291" s="234"/>
      <c r="H291" s="238">
        <v>0.16</v>
      </c>
      <c r="I291" s="239"/>
      <c r="J291" s="234"/>
      <c r="K291" s="234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207</v>
      </c>
      <c r="AU291" s="244" t="s">
        <v>89</v>
      </c>
      <c r="AV291" s="13" t="s">
        <v>89</v>
      </c>
      <c r="AW291" s="13" t="s">
        <v>34</v>
      </c>
      <c r="AX291" s="13" t="s">
        <v>79</v>
      </c>
      <c r="AY291" s="244" t="s">
        <v>199</v>
      </c>
    </row>
    <row r="292" s="13" customFormat="1">
      <c r="A292" s="13"/>
      <c r="B292" s="233"/>
      <c r="C292" s="234"/>
      <c r="D292" s="235" t="s">
        <v>207</v>
      </c>
      <c r="E292" s="236" t="s">
        <v>1</v>
      </c>
      <c r="F292" s="237" t="s">
        <v>462</v>
      </c>
      <c r="G292" s="234"/>
      <c r="H292" s="238">
        <v>2.96</v>
      </c>
      <c r="I292" s="239"/>
      <c r="J292" s="234"/>
      <c r="K292" s="234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207</v>
      </c>
      <c r="AU292" s="244" t="s">
        <v>89</v>
      </c>
      <c r="AV292" s="13" t="s">
        <v>89</v>
      </c>
      <c r="AW292" s="13" t="s">
        <v>34</v>
      </c>
      <c r="AX292" s="13" t="s">
        <v>79</v>
      </c>
      <c r="AY292" s="244" t="s">
        <v>199</v>
      </c>
    </row>
    <row r="293" s="14" customFormat="1">
      <c r="A293" s="14"/>
      <c r="B293" s="245"/>
      <c r="C293" s="246"/>
      <c r="D293" s="235" t="s">
        <v>207</v>
      </c>
      <c r="E293" s="247" t="s">
        <v>1</v>
      </c>
      <c r="F293" s="248" t="s">
        <v>221</v>
      </c>
      <c r="G293" s="246"/>
      <c r="H293" s="249">
        <v>3.1200000000000001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207</v>
      </c>
      <c r="AU293" s="255" t="s">
        <v>89</v>
      </c>
      <c r="AV293" s="14" t="s">
        <v>205</v>
      </c>
      <c r="AW293" s="14" t="s">
        <v>34</v>
      </c>
      <c r="AX293" s="14" t="s">
        <v>87</v>
      </c>
      <c r="AY293" s="255" t="s">
        <v>199</v>
      </c>
    </row>
    <row r="294" s="2" customFormat="1" ht="24.15" customHeight="1">
      <c r="A294" s="39"/>
      <c r="B294" s="40"/>
      <c r="C294" s="220" t="s">
        <v>467</v>
      </c>
      <c r="D294" s="220" t="s">
        <v>201</v>
      </c>
      <c r="E294" s="221" t="s">
        <v>468</v>
      </c>
      <c r="F294" s="222" t="s">
        <v>469</v>
      </c>
      <c r="G294" s="223" t="s">
        <v>98</v>
      </c>
      <c r="H294" s="224">
        <v>3.1200000000000001</v>
      </c>
      <c r="I294" s="225"/>
      <c r="J294" s="226">
        <f>ROUND(I294*H294,2)</f>
        <v>0</v>
      </c>
      <c r="K294" s="222" t="s">
        <v>204</v>
      </c>
      <c r="L294" s="45"/>
      <c r="M294" s="227" t="s">
        <v>1</v>
      </c>
      <c r="N294" s="228" t="s">
        <v>44</v>
      </c>
      <c r="O294" s="92"/>
      <c r="P294" s="229">
        <f>O294*H294</f>
        <v>0</v>
      </c>
      <c r="Q294" s="229">
        <v>0.026360000000000001</v>
      </c>
      <c r="R294" s="229">
        <f>Q294*H294</f>
        <v>0.082243200000000002</v>
      </c>
      <c r="S294" s="229">
        <v>0</v>
      </c>
      <c r="T294" s="230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1" t="s">
        <v>205</v>
      </c>
      <c r="AT294" s="231" t="s">
        <v>201</v>
      </c>
      <c r="AU294" s="231" t="s">
        <v>89</v>
      </c>
      <c r="AY294" s="18" t="s">
        <v>199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8" t="s">
        <v>87</v>
      </c>
      <c r="BK294" s="232">
        <f>ROUND(I294*H294,2)</f>
        <v>0</v>
      </c>
      <c r="BL294" s="18" t="s">
        <v>205</v>
      </c>
      <c r="BM294" s="231" t="s">
        <v>470</v>
      </c>
    </row>
    <row r="295" s="13" customFormat="1">
      <c r="A295" s="13"/>
      <c r="B295" s="233"/>
      <c r="C295" s="234"/>
      <c r="D295" s="235" t="s">
        <v>207</v>
      </c>
      <c r="E295" s="236" t="s">
        <v>1</v>
      </c>
      <c r="F295" s="237" t="s">
        <v>436</v>
      </c>
      <c r="G295" s="234"/>
      <c r="H295" s="238">
        <v>0.16</v>
      </c>
      <c r="I295" s="239"/>
      <c r="J295" s="234"/>
      <c r="K295" s="234"/>
      <c r="L295" s="240"/>
      <c r="M295" s="241"/>
      <c r="N295" s="242"/>
      <c r="O295" s="242"/>
      <c r="P295" s="242"/>
      <c r="Q295" s="242"/>
      <c r="R295" s="242"/>
      <c r="S295" s="242"/>
      <c r="T295" s="24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4" t="s">
        <v>207</v>
      </c>
      <c r="AU295" s="244" t="s">
        <v>89</v>
      </c>
      <c r="AV295" s="13" t="s">
        <v>89</v>
      </c>
      <c r="AW295" s="13" t="s">
        <v>34</v>
      </c>
      <c r="AX295" s="13" t="s">
        <v>79</v>
      </c>
      <c r="AY295" s="244" t="s">
        <v>199</v>
      </c>
    </row>
    <row r="296" s="13" customFormat="1">
      <c r="A296" s="13"/>
      <c r="B296" s="233"/>
      <c r="C296" s="234"/>
      <c r="D296" s="235" t="s">
        <v>207</v>
      </c>
      <c r="E296" s="236" t="s">
        <v>1</v>
      </c>
      <c r="F296" s="237" t="s">
        <v>462</v>
      </c>
      <c r="G296" s="234"/>
      <c r="H296" s="238">
        <v>2.96</v>
      </c>
      <c r="I296" s="239"/>
      <c r="J296" s="234"/>
      <c r="K296" s="234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207</v>
      </c>
      <c r="AU296" s="244" t="s">
        <v>89</v>
      </c>
      <c r="AV296" s="13" t="s">
        <v>89</v>
      </c>
      <c r="AW296" s="13" t="s">
        <v>34</v>
      </c>
      <c r="AX296" s="13" t="s">
        <v>79</v>
      </c>
      <c r="AY296" s="244" t="s">
        <v>199</v>
      </c>
    </row>
    <row r="297" s="14" customFormat="1">
      <c r="A297" s="14"/>
      <c r="B297" s="245"/>
      <c r="C297" s="246"/>
      <c r="D297" s="235" t="s">
        <v>207</v>
      </c>
      <c r="E297" s="247" t="s">
        <v>1</v>
      </c>
      <c r="F297" s="248" t="s">
        <v>221</v>
      </c>
      <c r="G297" s="246"/>
      <c r="H297" s="249">
        <v>3.1200000000000001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5" t="s">
        <v>207</v>
      </c>
      <c r="AU297" s="255" t="s">
        <v>89</v>
      </c>
      <c r="AV297" s="14" t="s">
        <v>205</v>
      </c>
      <c r="AW297" s="14" t="s">
        <v>34</v>
      </c>
      <c r="AX297" s="14" t="s">
        <v>87</v>
      </c>
      <c r="AY297" s="255" t="s">
        <v>199</v>
      </c>
    </row>
    <row r="298" s="2" customFormat="1" ht="24.15" customHeight="1">
      <c r="A298" s="39"/>
      <c r="B298" s="40"/>
      <c r="C298" s="220" t="s">
        <v>471</v>
      </c>
      <c r="D298" s="220" t="s">
        <v>201</v>
      </c>
      <c r="E298" s="221" t="s">
        <v>472</v>
      </c>
      <c r="F298" s="222" t="s">
        <v>473</v>
      </c>
      <c r="G298" s="223" t="s">
        <v>217</v>
      </c>
      <c r="H298" s="224">
        <v>22</v>
      </c>
      <c r="I298" s="225"/>
      <c r="J298" s="226">
        <f>ROUND(I298*H298,2)</f>
        <v>0</v>
      </c>
      <c r="K298" s="222" t="s">
        <v>204</v>
      </c>
      <c r="L298" s="45"/>
      <c r="M298" s="227" t="s">
        <v>1</v>
      </c>
      <c r="N298" s="228" t="s">
        <v>44</v>
      </c>
      <c r="O298" s="92"/>
      <c r="P298" s="229">
        <f>O298*H298</f>
        <v>0</v>
      </c>
      <c r="Q298" s="229">
        <v>0.0011900000000000001</v>
      </c>
      <c r="R298" s="229">
        <f>Q298*H298</f>
        <v>0.026180000000000002</v>
      </c>
      <c r="S298" s="229">
        <v>0</v>
      </c>
      <c r="T298" s="230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1" t="s">
        <v>205</v>
      </c>
      <c r="AT298" s="231" t="s">
        <v>201</v>
      </c>
      <c r="AU298" s="231" t="s">
        <v>89</v>
      </c>
      <c r="AY298" s="18" t="s">
        <v>199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8" t="s">
        <v>87</v>
      </c>
      <c r="BK298" s="232">
        <f>ROUND(I298*H298,2)</f>
        <v>0</v>
      </c>
      <c r="BL298" s="18" t="s">
        <v>205</v>
      </c>
      <c r="BM298" s="231" t="s">
        <v>474</v>
      </c>
    </row>
    <row r="299" s="2" customFormat="1">
      <c r="A299" s="39"/>
      <c r="B299" s="40"/>
      <c r="C299" s="41"/>
      <c r="D299" s="235" t="s">
        <v>239</v>
      </c>
      <c r="E299" s="41"/>
      <c r="F299" s="256" t="s">
        <v>475</v>
      </c>
      <c r="G299" s="41"/>
      <c r="H299" s="41"/>
      <c r="I299" s="257"/>
      <c r="J299" s="41"/>
      <c r="K299" s="41"/>
      <c r="L299" s="45"/>
      <c r="M299" s="258"/>
      <c r="N299" s="259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239</v>
      </c>
      <c r="AU299" s="18" t="s">
        <v>89</v>
      </c>
    </row>
    <row r="300" s="13" customFormat="1">
      <c r="A300" s="13"/>
      <c r="B300" s="233"/>
      <c r="C300" s="234"/>
      <c r="D300" s="235" t="s">
        <v>207</v>
      </c>
      <c r="E300" s="236" t="s">
        <v>1</v>
      </c>
      <c r="F300" s="237" t="s">
        <v>302</v>
      </c>
      <c r="G300" s="234"/>
      <c r="H300" s="238">
        <v>22</v>
      </c>
      <c r="I300" s="239"/>
      <c r="J300" s="234"/>
      <c r="K300" s="234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207</v>
      </c>
      <c r="AU300" s="244" t="s">
        <v>89</v>
      </c>
      <c r="AV300" s="13" t="s">
        <v>89</v>
      </c>
      <c r="AW300" s="13" t="s">
        <v>34</v>
      </c>
      <c r="AX300" s="13" t="s">
        <v>87</v>
      </c>
      <c r="AY300" s="244" t="s">
        <v>199</v>
      </c>
    </row>
    <row r="301" s="2" customFormat="1" ht="21.75" customHeight="1">
      <c r="A301" s="39"/>
      <c r="B301" s="40"/>
      <c r="C301" s="220" t="s">
        <v>476</v>
      </c>
      <c r="D301" s="220" t="s">
        <v>201</v>
      </c>
      <c r="E301" s="221" t="s">
        <v>477</v>
      </c>
      <c r="F301" s="222" t="s">
        <v>478</v>
      </c>
      <c r="G301" s="223" t="s">
        <v>98</v>
      </c>
      <c r="H301" s="224">
        <v>201.81</v>
      </c>
      <c r="I301" s="225"/>
      <c r="J301" s="226">
        <f>ROUND(I301*H301,2)</f>
        <v>0</v>
      </c>
      <c r="K301" s="222" t="s">
        <v>204</v>
      </c>
      <c r="L301" s="45"/>
      <c r="M301" s="227" t="s">
        <v>1</v>
      </c>
      <c r="N301" s="228" t="s">
        <v>44</v>
      </c>
      <c r="O301" s="92"/>
      <c r="P301" s="229">
        <f>O301*H301</f>
        <v>0</v>
      </c>
      <c r="Q301" s="229">
        <v>0.0020300000000000001</v>
      </c>
      <c r="R301" s="229">
        <f>Q301*H301</f>
        <v>0.40967430000000005</v>
      </c>
      <c r="S301" s="229">
        <v>0</v>
      </c>
      <c r="T301" s="230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1" t="s">
        <v>205</v>
      </c>
      <c r="AT301" s="231" t="s">
        <v>201</v>
      </c>
      <c r="AU301" s="231" t="s">
        <v>89</v>
      </c>
      <c r="AY301" s="18" t="s">
        <v>199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8" t="s">
        <v>87</v>
      </c>
      <c r="BK301" s="232">
        <f>ROUND(I301*H301,2)</f>
        <v>0</v>
      </c>
      <c r="BL301" s="18" t="s">
        <v>205</v>
      </c>
      <c r="BM301" s="231" t="s">
        <v>479</v>
      </c>
    </row>
    <row r="302" s="13" customFormat="1">
      <c r="A302" s="13"/>
      <c r="B302" s="233"/>
      <c r="C302" s="234"/>
      <c r="D302" s="235" t="s">
        <v>207</v>
      </c>
      <c r="E302" s="236" t="s">
        <v>1</v>
      </c>
      <c r="F302" s="237" t="s">
        <v>96</v>
      </c>
      <c r="G302" s="234"/>
      <c r="H302" s="238">
        <v>201.81</v>
      </c>
      <c r="I302" s="239"/>
      <c r="J302" s="234"/>
      <c r="K302" s="234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207</v>
      </c>
      <c r="AU302" s="244" t="s">
        <v>89</v>
      </c>
      <c r="AV302" s="13" t="s">
        <v>89</v>
      </c>
      <c r="AW302" s="13" t="s">
        <v>34</v>
      </c>
      <c r="AX302" s="13" t="s">
        <v>87</v>
      </c>
      <c r="AY302" s="244" t="s">
        <v>199</v>
      </c>
    </row>
    <row r="303" s="2" customFormat="1" ht="24.15" customHeight="1">
      <c r="A303" s="39"/>
      <c r="B303" s="40"/>
      <c r="C303" s="220" t="s">
        <v>480</v>
      </c>
      <c r="D303" s="220" t="s">
        <v>201</v>
      </c>
      <c r="E303" s="221" t="s">
        <v>481</v>
      </c>
      <c r="F303" s="222" t="s">
        <v>482</v>
      </c>
      <c r="G303" s="223" t="s">
        <v>342</v>
      </c>
      <c r="H303" s="224">
        <v>1</v>
      </c>
      <c r="I303" s="225"/>
      <c r="J303" s="226">
        <f>ROUND(I303*H303,2)</f>
        <v>0</v>
      </c>
      <c r="K303" s="222" t="s">
        <v>204</v>
      </c>
      <c r="L303" s="45"/>
      <c r="M303" s="227" t="s">
        <v>1</v>
      </c>
      <c r="N303" s="228" t="s">
        <v>44</v>
      </c>
      <c r="O303" s="92"/>
      <c r="P303" s="229">
        <f>O303*H303</f>
        <v>0</v>
      </c>
      <c r="Q303" s="229">
        <v>0.017770000000000001</v>
      </c>
      <c r="R303" s="229">
        <f>Q303*H303</f>
        <v>0.017770000000000001</v>
      </c>
      <c r="S303" s="229">
        <v>0</v>
      </c>
      <c r="T303" s="230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1" t="s">
        <v>205</v>
      </c>
      <c r="AT303" s="231" t="s">
        <v>201</v>
      </c>
      <c r="AU303" s="231" t="s">
        <v>89</v>
      </c>
      <c r="AY303" s="18" t="s">
        <v>199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8" t="s">
        <v>87</v>
      </c>
      <c r="BK303" s="232">
        <f>ROUND(I303*H303,2)</f>
        <v>0</v>
      </c>
      <c r="BL303" s="18" t="s">
        <v>205</v>
      </c>
      <c r="BM303" s="231" t="s">
        <v>483</v>
      </c>
    </row>
    <row r="304" s="2" customFormat="1" ht="24.15" customHeight="1">
      <c r="A304" s="39"/>
      <c r="B304" s="40"/>
      <c r="C304" s="260" t="s">
        <v>484</v>
      </c>
      <c r="D304" s="260" t="s">
        <v>281</v>
      </c>
      <c r="E304" s="261" t="s">
        <v>485</v>
      </c>
      <c r="F304" s="262" t="s">
        <v>486</v>
      </c>
      <c r="G304" s="263" t="s">
        <v>342</v>
      </c>
      <c r="H304" s="264">
        <v>1</v>
      </c>
      <c r="I304" s="265"/>
      <c r="J304" s="266">
        <f>ROUND(I304*H304,2)</f>
        <v>0</v>
      </c>
      <c r="K304" s="262" t="s">
        <v>204</v>
      </c>
      <c r="L304" s="267"/>
      <c r="M304" s="268" t="s">
        <v>1</v>
      </c>
      <c r="N304" s="269" t="s">
        <v>44</v>
      </c>
      <c r="O304" s="92"/>
      <c r="P304" s="229">
        <f>O304*H304</f>
        <v>0</v>
      </c>
      <c r="Q304" s="229">
        <v>0.01553</v>
      </c>
      <c r="R304" s="229">
        <f>Q304*H304</f>
        <v>0.01553</v>
      </c>
      <c r="S304" s="229">
        <v>0</v>
      </c>
      <c r="T304" s="230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1" t="s">
        <v>235</v>
      </c>
      <c r="AT304" s="231" t="s">
        <v>281</v>
      </c>
      <c r="AU304" s="231" t="s">
        <v>89</v>
      </c>
      <c r="AY304" s="18" t="s">
        <v>199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8" t="s">
        <v>87</v>
      </c>
      <c r="BK304" s="232">
        <f>ROUND(I304*H304,2)</f>
        <v>0</v>
      </c>
      <c r="BL304" s="18" t="s">
        <v>205</v>
      </c>
      <c r="BM304" s="231" t="s">
        <v>487</v>
      </c>
    </row>
    <row r="305" s="13" customFormat="1">
      <c r="A305" s="13"/>
      <c r="B305" s="233"/>
      <c r="C305" s="234"/>
      <c r="D305" s="235" t="s">
        <v>207</v>
      </c>
      <c r="E305" s="236" t="s">
        <v>1</v>
      </c>
      <c r="F305" s="237" t="s">
        <v>87</v>
      </c>
      <c r="G305" s="234"/>
      <c r="H305" s="238">
        <v>1</v>
      </c>
      <c r="I305" s="239"/>
      <c r="J305" s="234"/>
      <c r="K305" s="234"/>
      <c r="L305" s="240"/>
      <c r="M305" s="241"/>
      <c r="N305" s="242"/>
      <c r="O305" s="242"/>
      <c r="P305" s="242"/>
      <c r="Q305" s="242"/>
      <c r="R305" s="242"/>
      <c r="S305" s="242"/>
      <c r="T305" s="24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4" t="s">
        <v>207</v>
      </c>
      <c r="AU305" s="244" t="s">
        <v>89</v>
      </c>
      <c r="AV305" s="13" t="s">
        <v>89</v>
      </c>
      <c r="AW305" s="13" t="s">
        <v>34</v>
      </c>
      <c r="AX305" s="13" t="s">
        <v>87</v>
      </c>
      <c r="AY305" s="244" t="s">
        <v>199</v>
      </c>
    </row>
    <row r="306" s="2" customFormat="1" ht="24.15" customHeight="1">
      <c r="A306" s="39"/>
      <c r="B306" s="40"/>
      <c r="C306" s="220" t="s">
        <v>488</v>
      </c>
      <c r="D306" s="220" t="s">
        <v>201</v>
      </c>
      <c r="E306" s="221" t="s">
        <v>489</v>
      </c>
      <c r="F306" s="222" t="s">
        <v>490</v>
      </c>
      <c r="G306" s="223" t="s">
        <v>342</v>
      </c>
      <c r="H306" s="224">
        <v>1</v>
      </c>
      <c r="I306" s="225"/>
      <c r="J306" s="226">
        <f>ROUND(I306*H306,2)</f>
        <v>0</v>
      </c>
      <c r="K306" s="222" t="s">
        <v>204</v>
      </c>
      <c r="L306" s="45"/>
      <c r="M306" s="227" t="s">
        <v>1</v>
      </c>
      <c r="N306" s="228" t="s">
        <v>44</v>
      </c>
      <c r="O306" s="92"/>
      <c r="P306" s="229">
        <f>O306*H306</f>
        <v>0</v>
      </c>
      <c r="Q306" s="229">
        <v>0.035319999999999997</v>
      </c>
      <c r="R306" s="229">
        <f>Q306*H306</f>
        <v>0.035319999999999997</v>
      </c>
      <c r="S306" s="229">
        <v>0</v>
      </c>
      <c r="T306" s="230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1" t="s">
        <v>205</v>
      </c>
      <c r="AT306" s="231" t="s">
        <v>201</v>
      </c>
      <c r="AU306" s="231" t="s">
        <v>89</v>
      </c>
      <c r="AY306" s="18" t="s">
        <v>199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8" t="s">
        <v>87</v>
      </c>
      <c r="BK306" s="232">
        <f>ROUND(I306*H306,2)</f>
        <v>0</v>
      </c>
      <c r="BL306" s="18" t="s">
        <v>205</v>
      </c>
      <c r="BM306" s="231" t="s">
        <v>491</v>
      </c>
    </row>
    <row r="307" s="2" customFormat="1" ht="24.15" customHeight="1">
      <c r="A307" s="39"/>
      <c r="B307" s="40"/>
      <c r="C307" s="260" t="s">
        <v>492</v>
      </c>
      <c r="D307" s="260" t="s">
        <v>281</v>
      </c>
      <c r="E307" s="261" t="s">
        <v>493</v>
      </c>
      <c r="F307" s="262" t="s">
        <v>494</v>
      </c>
      <c r="G307" s="263" t="s">
        <v>342</v>
      </c>
      <c r="H307" s="264">
        <v>1</v>
      </c>
      <c r="I307" s="265"/>
      <c r="J307" s="266">
        <f>ROUND(I307*H307,2)</f>
        <v>0</v>
      </c>
      <c r="K307" s="262" t="s">
        <v>357</v>
      </c>
      <c r="L307" s="267"/>
      <c r="M307" s="268" t="s">
        <v>1</v>
      </c>
      <c r="N307" s="269" t="s">
        <v>44</v>
      </c>
      <c r="O307" s="92"/>
      <c r="P307" s="229">
        <f>O307*H307</f>
        <v>0</v>
      </c>
      <c r="Q307" s="229">
        <v>0.017860000000000001</v>
      </c>
      <c r="R307" s="229">
        <f>Q307*H307</f>
        <v>0.017860000000000001</v>
      </c>
      <c r="S307" s="229">
        <v>0</v>
      </c>
      <c r="T307" s="230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1" t="s">
        <v>235</v>
      </c>
      <c r="AT307" s="231" t="s">
        <v>281</v>
      </c>
      <c r="AU307" s="231" t="s">
        <v>89</v>
      </c>
      <c r="AY307" s="18" t="s">
        <v>199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8" t="s">
        <v>87</v>
      </c>
      <c r="BK307" s="232">
        <f>ROUND(I307*H307,2)</f>
        <v>0</v>
      </c>
      <c r="BL307" s="18" t="s">
        <v>205</v>
      </c>
      <c r="BM307" s="231" t="s">
        <v>495</v>
      </c>
    </row>
    <row r="308" s="13" customFormat="1">
      <c r="A308" s="13"/>
      <c r="B308" s="233"/>
      <c r="C308" s="234"/>
      <c r="D308" s="235" t="s">
        <v>207</v>
      </c>
      <c r="E308" s="236" t="s">
        <v>1</v>
      </c>
      <c r="F308" s="237" t="s">
        <v>87</v>
      </c>
      <c r="G308" s="234"/>
      <c r="H308" s="238">
        <v>1</v>
      </c>
      <c r="I308" s="239"/>
      <c r="J308" s="234"/>
      <c r="K308" s="234"/>
      <c r="L308" s="240"/>
      <c r="M308" s="241"/>
      <c r="N308" s="242"/>
      <c r="O308" s="242"/>
      <c r="P308" s="242"/>
      <c r="Q308" s="242"/>
      <c r="R308" s="242"/>
      <c r="S308" s="242"/>
      <c r="T308" s="24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207</v>
      </c>
      <c r="AU308" s="244" t="s">
        <v>89</v>
      </c>
      <c r="AV308" s="13" t="s">
        <v>89</v>
      </c>
      <c r="AW308" s="13" t="s">
        <v>34</v>
      </c>
      <c r="AX308" s="13" t="s">
        <v>87</v>
      </c>
      <c r="AY308" s="244" t="s">
        <v>199</v>
      </c>
    </row>
    <row r="309" s="12" customFormat="1" ht="22.8" customHeight="1">
      <c r="A309" s="12"/>
      <c r="B309" s="204"/>
      <c r="C309" s="205"/>
      <c r="D309" s="206" t="s">
        <v>78</v>
      </c>
      <c r="E309" s="218" t="s">
        <v>242</v>
      </c>
      <c r="F309" s="218" t="s">
        <v>496</v>
      </c>
      <c r="G309" s="205"/>
      <c r="H309" s="205"/>
      <c r="I309" s="208"/>
      <c r="J309" s="219">
        <f>BK309</f>
        <v>0</v>
      </c>
      <c r="K309" s="205"/>
      <c r="L309" s="210"/>
      <c r="M309" s="211"/>
      <c r="N309" s="212"/>
      <c r="O309" s="212"/>
      <c r="P309" s="213">
        <f>SUM(P310:P388)</f>
        <v>0</v>
      </c>
      <c r="Q309" s="212"/>
      <c r="R309" s="213">
        <f>SUM(R310:R388)</f>
        <v>1.3647529000000001</v>
      </c>
      <c r="S309" s="212"/>
      <c r="T309" s="214">
        <f>SUM(T310:T388)</f>
        <v>26.267503999999999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5" t="s">
        <v>87</v>
      </c>
      <c r="AT309" s="216" t="s">
        <v>78</v>
      </c>
      <c r="AU309" s="216" t="s">
        <v>87</v>
      </c>
      <c r="AY309" s="215" t="s">
        <v>199</v>
      </c>
      <c r="BK309" s="217">
        <f>SUM(BK310:BK388)</f>
        <v>0</v>
      </c>
    </row>
    <row r="310" s="2" customFormat="1" ht="16.5" customHeight="1">
      <c r="A310" s="39"/>
      <c r="B310" s="40"/>
      <c r="C310" s="220" t="s">
        <v>497</v>
      </c>
      <c r="D310" s="220" t="s">
        <v>201</v>
      </c>
      <c r="E310" s="221" t="s">
        <v>498</v>
      </c>
      <c r="F310" s="222" t="s">
        <v>499</v>
      </c>
      <c r="G310" s="223" t="s">
        <v>500</v>
      </c>
      <c r="H310" s="224">
        <v>1</v>
      </c>
      <c r="I310" s="225"/>
      <c r="J310" s="226">
        <f>ROUND(I310*H310,2)</f>
        <v>0</v>
      </c>
      <c r="K310" s="222" t="s">
        <v>357</v>
      </c>
      <c r="L310" s="45"/>
      <c r="M310" s="227" t="s">
        <v>1</v>
      </c>
      <c r="N310" s="228" t="s">
        <v>44</v>
      </c>
      <c r="O310" s="92"/>
      <c r="P310" s="229">
        <f>O310*H310</f>
        <v>0</v>
      </c>
      <c r="Q310" s="229">
        <v>0.13</v>
      </c>
      <c r="R310" s="229">
        <f>Q310*H310</f>
        <v>0.13</v>
      </c>
      <c r="S310" s="229">
        <v>0</v>
      </c>
      <c r="T310" s="230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1" t="s">
        <v>205</v>
      </c>
      <c r="AT310" s="231" t="s">
        <v>201</v>
      </c>
      <c r="AU310" s="231" t="s">
        <v>89</v>
      </c>
      <c r="AY310" s="18" t="s">
        <v>199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8" t="s">
        <v>87</v>
      </c>
      <c r="BK310" s="232">
        <f>ROUND(I310*H310,2)</f>
        <v>0</v>
      </c>
      <c r="BL310" s="18" t="s">
        <v>205</v>
      </c>
      <c r="BM310" s="231" t="s">
        <v>501</v>
      </c>
    </row>
    <row r="311" s="2" customFormat="1">
      <c r="A311" s="39"/>
      <c r="B311" s="40"/>
      <c r="C311" s="41"/>
      <c r="D311" s="235" t="s">
        <v>239</v>
      </c>
      <c r="E311" s="41"/>
      <c r="F311" s="256" t="s">
        <v>502</v>
      </c>
      <c r="G311" s="41"/>
      <c r="H311" s="41"/>
      <c r="I311" s="257"/>
      <c r="J311" s="41"/>
      <c r="K311" s="41"/>
      <c r="L311" s="45"/>
      <c r="M311" s="258"/>
      <c r="N311" s="259"/>
      <c r="O311" s="92"/>
      <c r="P311" s="92"/>
      <c r="Q311" s="92"/>
      <c r="R311" s="92"/>
      <c r="S311" s="92"/>
      <c r="T311" s="93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239</v>
      </c>
      <c r="AU311" s="18" t="s">
        <v>89</v>
      </c>
    </row>
    <row r="312" s="2" customFormat="1" ht="16.5" customHeight="1">
      <c r="A312" s="39"/>
      <c r="B312" s="40"/>
      <c r="C312" s="220" t="s">
        <v>503</v>
      </c>
      <c r="D312" s="220" t="s">
        <v>201</v>
      </c>
      <c r="E312" s="221" t="s">
        <v>504</v>
      </c>
      <c r="F312" s="222" t="s">
        <v>505</v>
      </c>
      <c r="G312" s="223" t="s">
        <v>500</v>
      </c>
      <c r="H312" s="224">
        <v>1</v>
      </c>
      <c r="I312" s="225"/>
      <c r="J312" s="226">
        <f>ROUND(I312*H312,2)</f>
        <v>0</v>
      </c>
      <c r="K312" s="222" t="s">
        <v>357</v>
      </c>
      <c r="L312" s="45"/>
      <c r="M312" s="227" t="s">
        <v>1</v>
      </c>
      <c r="N312" s="228" t="s">
        <v>44</v>
      </c>
      <c r="O312" s="92"/>
      <c r="P312" s="229">
        <f>O312*H312</f>
        <v>0</v>
      </c>
      <c r="Q312" s="229">
        <v>0</v>
      </c>
      <c r="R312" s="229">
        <f>Q312*H312</f>
        <v>0</v>
      </c>
      <c r="S312" s="229">
        <v>0</v>
      </c>
      <c r="T312" s="230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1" t="s">
        <v>205</v>
      </c>
      <c r="AT312" s="231" t="s">
        <v>201</v>
      </c>
      <c r="AU312" s="231" t="s">
        <v>89</v>
      </c>
      <c r="AY312" s="18" t="s">
        <v>199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8" t="s">
        <v>87</v>
      </c>
      <c r="BK312" s="232">
        <f>ROUND(I312*H312,2)</f>
        <v>0</v>
      </c>
      <c r="BL312" s="18" t="s">
        <v>205</v>
      </c>
      <c r="BM312" s="231" t="s">
        <v>506</v>
      </c>
    </row>
    <row r="313" s="2" customFormat="1">
      <c r="A313" s="39"/>
      <c r="B313" s="40"/>
      <c r="C313" s="41"/>
      <c r="D313" s="235" t="s">
        <v>239</v>
      </c>
      <c r="E313" s="41"/>
      <c r="F313" s="256" t="s">
        <v>507</v>
      </c>
      <c r="G313" s="41"/>
      <c r="H313" s="41"/>
      <c r="I313" s="257"/>
      <c r="J313" s="41"/>
      <c r="K313" s="41"/>
      <c r="L313" s="45"/>
      <c r="M313" s="258"/>
      <c r="N313" s="259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239</v>
      </c>
      <c r="AU313" s="18" t="s">
        <v>89</v>
      </c>
    </row>
    <row r="314" s="2" customFormat="1" ht="16.5" customHeight="1">
      <c r="A314" s="39"/>
      <c r="B314" s="40"/>
      <c r="C314" s="220" t="s">
        <v>508</v>
      </c>
      <c r="D314" s="220" t="s">
        <v>201</v>
      </c>
      <c r="E314" s="221" t="s">
        <v>509</v>
      </c>
      <c r="F314" s="222" t="s">
        <v>510</v>
      </c>
      <c r="G314" s="223" t="s">
        <v>500</v>
      </c>
      <c r="H314" s="224">
        <v>1</v>
      </c>
      <c r="I314" s="225"/>
      <c r="J314" s="226">
        <f>ROUND(I314*H314,2)</f>
        <v>0</v>
      </c>
      <c r="K314" s="222" t="s">
        <v>357</v>
      </c>
      <c r="L314" s="45"/>
      <c r="M314" s="227" t="s">
        <v>1</v>
      </c>
      <c r="N314" s="228" t="s">
        <v>44</v>
      </c>
      <c r="O314" s="92"/>
      <c r="P314" s="229">
        <f>O314*H314</f>
        <v>0</v>
      </c>
      <c r="Q314" s="229">
        <v>0</v>
      </c>
      <c r="R314" s="229">
        <f>Q314*H314</f>
        <v>0</v>
      </c>
      <c r="S314" s="229">
        <v>0.050000000000000003</v>
      </c>
      <c r="T314" s="230">
        <f>S314*H314</f>
        <v>0.050000000000000003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1" t="s">
        <v>205</v>
      </c>
      <c r="AT314" s="231" t="s">
        <v>201</v>
      </c>
      <c r="AU314" s="231" t="s">
        <v>89</v>
      </c>
      <c r="AY314" s="18" t="s">
        <v>199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8" t="s">
        <v>87</v>
      </c>
      <c r="BK314" s="232">
        <f>ROUND(I314*H314,2)</f>
        <v>0</v>
      </c>
      <c r="BL314" s="18" t="s">
        <v>205</v>
      </c>
      <c r="BM314" s="231" t="s">
        <v>511</v>
      </c>
    </row>
    <row r="315" s="2" customFormat="1">
      <c r="A315" s="39"/>
      <c r="B315" s="40"/>
      <c r="C315" s="41"/>
      <c r="D315" s="235" t="s">
        <v>239</v>
      </c>
      <c r="E315" s="41"/>
      <c r="F315" s="256" t="s">
        <v>512</v>
      </c>
      <c r="G315" s="41"/>
      <c r="H315" s="41"/>
      <c r="I315" s="257"/>
      <c r="J315" s="41"/>
      <c r="K315" s="41"/>
      <c r="L315" s="45"/>
      <c r="M315" s="258"/>
      <c r="N315" s="259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239</v>
      </c>
      <c r="AU315" s="18" t="s">
        <v>89</v>
      </c>
    </row>
    <row r="316" s="13" customFormat="1">
      <c r="A316" s="13"/>
      <c r="B316" s="233"/>
      <c r="C316" s="234"/>
      <c r="D316" s="235" t="s">
        <v>207</v>
      </c>
      <c r="E316" s="236" t="s">
        <v>1</v>
      </c>
      <c r="F316" s="237" t="s">
        <v>513</v>
      </c>
      <c r="G316" s="234"/>
      <c r="H316" s="238">
        <v>1</v>
      </c>
      <c r="I316" s="239"/>
      <c r="J316" s="234"/>
      <c r="K316" s="234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207</v>
      </c>
      <c r="AU316" s="244" t="s">
        <v>89</v>
      </c>
      <c r="AV316" s="13" t="s">
        <v>89</v>
      </c>
      <c r="AW316" s="13" t="s">
        <v>34</v>
      </c>
      <c r="AX316" s="13" t="s">
        <v>87</v>
      </c>
      <c r="AY316" s="244" t="s">
        <v>199</v>
      </c>
    </row>
    <row r="317" s="2" customFormat="1" ht="16.5" customHeight="1">
      <c r="A317" s="39"/>
      <c r="B317" s="40"/>
      <c r="C317" s="220" t="s">
        <v>514</v>
      </c>
      <c r="D317" s="220" t="s">
        <v>201</v>
      </c>
      <c r="E317" s="221" t="s">
        <v>515</v>
      </c>
      <c r="F317" s="222" t="s">
        <v>516</v>
      </c>
      <c r="G317" s="223" t="s">
        <v>500</v>
      </c>
      <c r="H317" s="224">
        <v>1</v>
      </c>
      <c r="I317" s="225"/>
      <c r="J317" s="226">
        <f>ROUND(I317*H317,2)</f>
        <v>0</v>
      </c>
      <c r="K317" s="222" t="s">
        <v>357</v>
      </c>
      <c r="L317" s="45"/>
      <c r="M317" s="227" t="s">
        <v>1</v>
      </c>
      <c r="N317" s="228" t="s">
        <v>44</v>
      </c>
      <c r="O317" s="92"/>
      <c r="P317" s="229">
        <f>O317*H317</f>
        <v>0</v>
      </c>
      <c r="Q317" s="229">
        <v>0</v>
      </c>
      <c r="R317" s="229">
        <f>Q317*H317</f>
        <v>0</v>
      </c>
      <c r="S317" s="229">
        <v>0.035000000000000003</v>
      </c>
      <c r="T317" s="230">
        <f>S317*H317</f>
        <v>0.035000000000000003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1" t="s">
        <v>205</v>
      </c>
      <c r="AT317" s="231" t="s">
        <v>201</v>
      </c>
      <c r="AU317" s="231" t="s">
        <v>89</v>
      </c>
      <c r="AY317" s="18" t="s">
        <v>199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8" t="s">
        <v>87</v>
      </c>
      <c r="BK317" s="232">
        <f>ROUND(I317*H317,2)</f>
        <v>0</v>
      </c>
      <c r="BL317" s="18" t="s">
        <v>205</v>
      </c>
      <c r="BM317" s="231" t="s">
        <v>517</v>
      </c>
    </row>
    <row r="318" s="2" customFormat="1">
      <c r="A318" s="39"/>
      <c r="B318" s="40"/>
      <c r="C318" s="41"/>
      <c r="D318" s="235" t="s">
        <v>239</v>
      </c>
      <c r="E318" s="41"/>
      <c r="F318" s="256" t="s">
        <v>518</v>
      </c>
      <c r="G318" s="41"/>
      <c r="H318" s="41"/>
      <c r="I318" s="257"/>
      <c r="J318" s="41"/>
      <c r="K318" s="41"/>
      <c r="L318" s="45"/>
      <c r="M318" s="258"/>
      <c r="N318" s="259"/>
      <c r="O318" s="92"/>
      <c r="P318" s="92"/>
      <c r="Q318" s="92"/>
      <c r="R318" s="92"/>
      <c r="S318" s="92"/>
      <c r="T318" s="93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239</v>
      </c>
      <c r="AU318" s="18" t="s">
        <v>89</v>
      </c>
    </row>
    <row r="319" s="2" customFormat="1" ht="24.15" customHeight="1">
      <c r="A319" s="39"/>
      <c r="B319" s="40"/>
      <c r="C319" s="220" t="s">
        <v>519</v>
      </c>
      <c r="D319" s="220" t="s">
        <v>201</v>
      </c>
      <c r="E319" s="221" t="s">
        <v>520</v>
      </c>
      <c r="F319" s="222" t="s">
        <v>521</v>
      </c>
      <c r="G319" s="223" t="s">
        <v>217</v>
      </c>
      <c r="H319" s="224">
        <v>3</v>
      </c>
      <c r="I319" s="225"/>
      <c r="J319" s="226">
        <f>ROUND(I319*H319,2)</f>
        <v>0</v>
      </c>
      <c r="K319" s="222" t="s">
        <v>204</v>
      </c>
      <c r="L319" s="45"/>
      <c r="M319" s="227" t="s">
        <v>1</v>
      </c>
      <c r="N319" s="228" t="s">
        <v>44</v>
      </c>
      <c r="O319" s="92"/>
      <c r="P319" s="229">
        <f>O319*H319</f>
        <v>0</v>
      </c>
      <c r="Q319" s="229">
        <v>0.2195</v>
      </c>
      <c r="R319" s="229">
        <f>Q319*H319</f>
        <v>0.65849999999999997</v>
      </c>
      <c r="S319" s="229">
        <v>0</v>
      </c>
      <c r="T319" s="230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1" t="s">
        <v>205</v>
      </c>
      <c r="AT319" s="231" t="s">
        <v>201</v>
      </c>
      <c r="AU319" s="231" t="s">
        <v>89</v>
      </c>
      <c r="AY319" s="18" t="s">
        <v>199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8" t="s">
        <v>87</v>
      </c>
      <c r="BK319" s="232">
        <f>ROUND(I319*H319,2)</f>
        <v>0</v>
      </c>
      <c r="BL319" s="18" t="s">
        <v>205</v>
      </c>
      <c r="BM319" s="231" t="s">
        <v>522</v>
      </c>
    </row>
    <row r="320" s="2" customFormat="1" ht="24.15" customHeight="1">
      <c r="A320" s="39"/>
      <c r="B320" s="40"/>
      <c r="C320" s="260" t="s">
        <v>523</v>
      </c>
      <c r="D320" s="260" t="s">
        <v>281</v>
      </c>
      <c r="E320" s="261" t="s">
        <v>524</v>
      </c>
      <c r="F320" s="262" t="s">
        <v>525</v>
      </c>
      <c r="G320" s="263" t="s">
        <v>217</v>
      </c>
      <c r="H320" s="264">
        <v>3.0600000000000001</v>
      </c>
      <c r="I320" s="265"/>
      <c r="J320" s="266">
        <f>ROUND(I320*H320,2)</f>
        <v>0</v>
      </c>
      <c r="K320" s="262" t="s">
        <v>204</v>
      </c>
      <c r="L320" s="267"/>
      <c r="M320" s="268" t="s">
        <v>1</v>
      </c>
      <c r="N320" s="269" t="s">
        <v>44</v>
      </c>
      <c r="O320" s="92"/>
      <c r="P320" s="229">
        <f>O320*H320</f>
        <v>0</v>
      </c>
      <c r="Q320" s="229">
        <v>0.048300000000000003</v>
      </c>
      <c r="R320" s="229">
        <f>Q320*H320</f>
        <v>0.14779800000000001</v>
      </c>
      <c r="S320" s="229">
        <v>0</v>
      </c>
      <c r="T320" s="230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1" t="s">
        <v>235</v>
      </c>
      <c r="AT320" s="231" t="s">
        <v>281</v>
      </c>
      <c r="AU320" s="231" t="s">
        <v>89</v>
      </c>
      <c r="AY320" s="18" t="s">
        <v>199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8" t="s">
        <v>87</v>
      </c>
      <c r="BK320" s="232">
        <f>ROUND(I320*H320,2)</f>
        <v>0</v>
      </c>
      <c r="BL320" s="18" t="s">
        <v>205</v>
      </c>
      <c r="BM320" s="231" t="s">
        <v>526</v>
      </c>
    </row>
    <row r="321" s="13" customFormat="1">
      <c r="A321" s="13"/>
      <c r="B321" s="233"/>
      <c r="C321" s="234"/>
      <c r="D321" s="235" t="s">
        <v>207</v>
      </c>
      <c r="E321" s="236" t="s">
        <v>1</v>
      </c>
      <c r="F321" s="237" t="s">
        <v>100</v>
      </c>
      <c r="G321" s="234"/>
      <c r="H321" s="238">
        <v>3</v>
      </c>
      <c r="I321" s="239"/>
      <c r="J321" s="234"/>
      <c r="K321" s="234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207</v>
      </c>
      <c r="AU321" s="244" t="s">
        <v>89</v>
      </c>
      <c r="AV321" s="13" t="s">
        <v>89</v>
      </c>
      <c r="AW321" s="13" t="s">
        <v>34</v>
      </c>
      <c r="AX321" s="13" t="s">
        <v>87</v>
      </c>
      <c r="AY321" s="244" t="s">
        <v>199</v>
      </c>
    </row>
    <row r="322" s="13" customFormat="1">
      <c r="A322" s="13"/>
      <c r="B322" s="233"/>
      <c r="C322" s="234"/>
      <c r="D322" s="235" t="s">
        <v>207</v>
      </c>
      <c r="E322" s="234"/>
      <c r="F322" s="237" t="s">
        <v>527</v>
      </c>
      <c r="G322" s="234"/>
      <c r="H322" s="238">
        <v>3.0600000000000001</v>
      </c>
      <c r="I322" s="239"/>
      <c r="J322" s="234"/>
      <c r="K322" s="234"/>
      <c r="L322" s="240"/>
      <c r="M322" s="241"/>
      <c r="N322" s="242"/>
      <c r="O322" s="242"/>
      <c r="P322" s="242"/>
      <c r="Q322" s="242"/>
      <c r="R322" s="242"/>
      <c r="S322" s="242"/>
      <c r="T322" s="24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4" t="s">
        <v>207</v>
      </c>
      <c r="AU322" s="244" t="s">
        <v>89</v>
      </c>
      <c r="AV322" s="13" t="s">
        <v>89</v>
      </c>
      <c r="AW322" s="13" t="s">
        <v>4</v>
      </c>
      <c r="AX322" s="13" t="s">
        <v>87</v>
      </c>
      <c r="AY322" s="244" t="s">
        <v>199</v>
      </c>
    </row>
    <row r="323" s="2" customFormat="1" ht="24.15" customHeight="1">
      <c r="A323" s="39"/>
      <c r="B323" s="40"/>
      <c r="C323" s="220" t="s">
        <v>528</v>
      </c>
      <c r="D323" s="220" t="s">
        <v>201</v>
      </c>
      <c r="E323" s="221" t="s">
        <v>529</v>
      </c>
      <c r="F323" s="222" t="s">
        <v>530</v>
      </c>
      <c r="G323" s="223" t="s">
        <v>217</v>
      </c>
      <c r="H323" s="224">
        <v>2.0099999999999998</v>
      </c>
      <c r="I323" s="225"/>
      <c r="J323" s="226">
        <f>ROUND(I323*H323,2)</f>
        <v>0</v>
      </c>
      <c r="K323" s="222" t="s">
        <v>204</v>
      </c>
      <c r="L323" s="45"/>
      <c r="M323" s="227" t="s">
        <v>1</v>
      </c>
      <c r="N323" s="228" t="s">
        <v>44</v>
      </c>
      <c r="O323" s="92"/>
      <c r="P323" s="229">
        <f>O323*H323</f>
        <v>0</v>
      </c>
      <c r="Q323" s="229">
        <v>0.15256</v>
      </c>
      <c r="R323" s="229">
        <f>Q323*H323</f>
        <v>0.30664559999999996</v>
      </c>
      <c r="S323" s="229">
        <v>0</v>
      </c>
      <c r="T323" s="230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1" t="s">
        <v>205</v>
      </c>
      <c r="AT323" s="231" t="s">
        <v>201</v>
      </c>
      <c r="AU323" s="231" t="s">
        <v>89</v>
      </c>
      <c r="AY323" s="18" t="s">
        <v>199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8" t="s">
        <v>87</v>
      </c>
      <c r="BK323" s="232">
        <f>ROUND(I323*H323,2)</f>
        <v>0</v>
      </c>
      <c r="BL323" s="18" t="s">
        <v>205</v>
      </c>
      <c r="BM323" s="231" t="s">
        <v>531</v>
      </c>
    </row>
    <row r="324" s="13" customFormat="1">
      <c r="A324" s="13"/>
      <c r="B324" s="233"/>
      <c r="C324" s="234"/>
      <c r="D324" s="235" t="s">
        <v>207</v>
      </c>
      <c r="E324" s="236" t="s">
        <v>1</v>
      </c>
      <c r="F324" s="237" t="s">
        <v>532</v>
      </c>
      <c r="G324" s="234"/>
      <c r="H324" s="238">
        <v>2.0099999999999998</v>
      </c>
      <c r="I324" s="239"/>
      <c r="J324" s="234"/>
      <c r="K324" s="234"/>
      <c r="L324" s="240"/>
      <c r="M324" s="241"/>
      <c r="N324" s="242"/>
      <c r="O324" s="242"/>
      <c r="P324" s="242"/>
      <c r="Q324" s="242"/>
      <c r="R324" s="242"/>
      <c r="S324" s="242"/>
      <c r="T324" s="24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4" t="s">
        <v>207</v>
      </c>
      <c r="AU324" s="244" t="s">
        <v>89</v>
      </c>
      <c r="AV324" s="13" t="s">
        <v>89</v>
      </c>
      <c r="AW324" s="13" t="s">
        <v>34</v>
      </c>
      <c r="AX324" s="13" t="s">
        <v>87</v>
      </c>
      <c r="AY324" s="244" t="s">
        <v>199</v>
      </c>
    </row>
    <row r="325" s="2" customFormat="1" ht="33" customHeight="1">
      <c r="A325" s="39"/>
      <c r="B325" s="40"/>
      <c r="C325" s="220" t="s">
        <v>533</v>
      </c>
      <c r="D325" s="220" t="s">
        <v>201</v>
      </c>
      <c r="E325" s="221" t="s">
        <v>534</v>
      </c>
      <c r="F325" s="222" t="s">
        <v>535</v>
      </c>
      <c r="G325" s="223" t="s">
        <v>98</v>
      </c>
      <c r="H325" s="224">
        <v>105</v>
      </c>
      <c r="I325" s="225"/>
      <c r="J325" s="226">
        <f>ROUND(I325*H325,2)</f>
        <v>0</v>
      </c>
      <c r="K325" s="222" t="s">
        <v>204</v>
      </c>
      <c r="L325" s="45"/>
      <c r="M325" s="227" t="s">
        <v>1</v>
      </c>
      <c r="N325" s="228" t="s">
        <v>44</v>
      </c>
      <c r="O325" s="92"/>
      <c r="P325" s="229">
        <f>O325*H325</f>
        <v>0</v>
      </c>
      <c r="Q325" s="229">
        <v>0</v>
      </c>
      <c r="R325" s="229">
        <f>Q325*H325</f>
        <v>0</v>
      </c>
      <c r="S325" s="229">
        <v>0</v>
      </c>
      <c r="T325" s="230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1" t="s">
        <v>205</v>
      </c>
      <c r="AT325" s="231" t="s">
        <v>201</v>
      </c>
      <c r="AU325" s="231" t="s">
        <v>89</v>
      </c>
      <c r="AY325" s="18" t="s">
        <v>199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8" t="s">
        <v>87</v>
      </c>
      <c r="BK325" s="232">
        <f>ROUND(I325*H325,2)</f>
        <v>0</v>
      </c>
      <c r="BL325" s="18" t="s">
        <v>205</v>
      </c>
      <c r="BM325" s="231" t="s">
        <v>536</v>
      </c>
    </row>
    <row r="326" s="2" customFormat="1">
      <c r="A326" s="39"/>
      <c r="B326" s="40"/>
      <c r="C326" s="41"/>
      <c r="D326" s="235" t="s">
        <v>239</v>
      </c>
      <c r="E326" s="41"/>
      <c r="F326" s="256" t="s">
        <v>537</v>
      </c>
      <c r="G326" s="41"/>
      <c r="H326" s="41"/>
      <c r="I326" s="257"/>
      <c r="J326" s="41"/>
      <c r="K326" s="41"/>
      <c r="L326" s="45"/>
      <c r="M326" s="258"/>
      <c r="N326" s="259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239</v>
      </c>
      <c r="AU326" s="18" t="s">
        <v>89</v>
      </c>
    </row>
    <row r="327" s="13" customFormat="1">
      <c r="A327" s="13"/>
      <c r="B327" s="233"/>
      <c r="C327" s="234"/>
      <c r="D327" s="235" t="s">
        <v>207</v>
      </c>
      <c r="E327" s="236" t="s">
        <v>1</v>
      </c>
      <c r="F327" s="237" t="s">
        <v>125</v>
      </c>
      <c r="G327" s="234"/>
      <c r="H327" s="238">
        <v>105</v>
      </c>
      <c r="I327" s="239"/>
      <c r="J327" s="234"/>
      <c r="K327" s="234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207</v>
      </c>
      <c r="AU327" s="244" t="s">
        <v>89</v>
      </c>
      <c r="AV327" s="13" t="s">
        <v>89</v>
      </c>
      <c r="AW327" s="13" t="s">
        <v>34</v>
      </c>
      <c r="AX327" s="13" t="s">
        <v>87</v>
      </c>
      <c r="AY327" s="244" t="s">
        <v>199</v>
      </c>
    </row>
    <row r="328" s="2" customFormat="1" ht="37.8" customHeight="1">
      <c r="A328" s="39"/>
      <c r="B328" s="40"/>
      <c r="C328" s="220" t="s">
        <v>538</v>
      </c>
      <c r="D328" s="220" t="s">
        <v>201</v>
      </c>
      <c r="E328" s="221" t="s">
        <v>539</v>
      </c>
      <c r="F328" s="222" t="s">
        <v>540</v>
      </c>
      <c r="G328" s="223" t="s">
        <v>98</v>
      </c>
      <c r="H328" s="224">
        <v>2100</v>
      </c>
      <c r="I328" s="225"/>
      <c r="J328" s="226">
        <f>ROUND(I328*H328,2)</f>
        <v>0</v>
      </c>
      <c r="K328" s="222" t="s">
        <v>204</v>
      </c>
      <c r="L328" s="45"/>
      <c r="M328" s="227" t="s">
        <v>1</v>
      </c>
      <c r="N328" s="228" t="s">
        <v>44</v>
      </c>
      <c r="O328" s="92"/>
      <c r="P328" s="229">
        <f>O328*H328</f>
        <v>0</v>
      </c>
      <c r="Q328" s="229">
        <v>0</v>
      </c>
      <c r="R328" s="229">
        <f>Q328*H328</f>
        <v>0</v>
      </c>
      <c r="S328" s="229">
        <v>0</v>
      </c>
      <c r="T328" s="230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1" t="s">
        <v>205</v>
      </c>
      <c r="AT328" s="231" t="s">
        <v>201</v>
      </c>
      <c r="AU328" s="231" t="s">
        <v>89</v>
      </c>
      <c r="AY328" s="18" t="s">
        <v>199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18" t="s">
        <v>87</v>
      </c>
      <c r="BK328" s="232">
        <f>ROUND(I328*H328,2)</f>
        <v>0</v>
      </c>
      <c r="BL328" s="18" t="s">
        <v>205</v>
      </c>
      <c r="BM328" s="231" t="s">
        <v>541</v>
      </c>
    </row>
    <row r="329" s="13" customFormat="1">
      <c r="A329" s="13"/>
      <c r="B329" s="233"/>
      <c r="C329" s="234"/>
      <c r="D329" s="235" t="s">
        <v>207</v>
      </c>
      <c r="E329" s="236" t="s">
        <v>1</v>
      </c>
      <c r="F329" s="237" t="s">
        <v>542</v>
      </c>
      <c r="G329" s="234"/>
      <c r="H329" s="238">
        <v>2100</v>
      </c>
      <c r="I329" s="239"/>
      <c r="J329" s="234"/>
      <c r="K329" s="234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207</v>
      </c>
      <c r="AU329" s="244" t="s">
        <v>89</v>
      </c>
      <c r="AV329" s="13" t="s">
        <v>89</v>
      </c>
      <c r="AW329" s="13" t="s">
        <v>34</v>
      </c>
      <c r="AX329" s="13" t="s">
        <v>87</v>
      </c>
      <c r="AY329" s="244" t="s">
        <v>199</v>
      </c>
    </row>
    <row r="330" s="2" customFormat="1" ht="44.25" customHeight="1">
      <c r="A330" s="39"/>
      <c r="B330" s="40"/>
      <c r="C330" s="220" t="s">
        <v>543</v>
      </c>
      <c r="D330" s="220" t="s">
        <v>201</v>
      </c>
      <c r="E330" s="221" t="s">
        <v>544</v>
      </c>
      <c r="F330" s="222" t="s">
        <v>545</v>
      </c>
      <c r="G330" s="223" t="s">
        <v>342</v>
      </c>
      <c r="H330" s="224">
        <v>1</v>
      </c>
      <c r="I330" s="225"/>
      <c r="J330" s="226">
        <f>ROUND(I330*H330,2)</f>
        <v>0</v>
      </c>
      <c r="K330" s="222" t="s">
        <v>204</v>
      </c>
      <c r="L330" s="45"/>
      <c r="M330" s="227" t="s">
        <v>1</v>
      </c>
      <c r="N330" s="228" t="s">
        <v>44</v>
      </c>
      <c r="O330" s="92"/>
      <c r="P330" s="229">
        <f>O330*H330</f>
        <v>0</v>
      </c>
      <c r="Q330" s="229">
        <v>0</v>
      </c>
      <c r="R330" s="229">
        <f>Q330*H330</f>
        <v>0</v>
      </c>
      <c r="S330" s="229">
        <v>0</v>
      </c>
      <c r="T330" s="230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1" t="s">
        <v>205</v>
      </c>
      <c r="AT330" s="231" t="s">
        <v>201</v>
      </c>
      <c r="AU330" s="231" t="s">
        <v>89</v>
      </c>
      <c r="AY330" s="18" t="s">
        <v>199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8" t="s">
        <v>87</v>
      </c>
      <c r="BK330" s="232">
        <f>ROUND(I330*H330,2)</f>
        <v>0</v>
      </c>
      <c r="BL330" s="18" t="s">
        <v>205</v>
      </c>
      <c r="BM330" s="231" t="s">
        <v>546</v>
      </c>
    </row>
    <row r="331" s="2" customFormat="1" ht="33" customHeight="1">
      <c r="A331" s="39"/>
      <c r="B331" s="40"/>
      <c r="C331" s="220" t="s">
        <v>547</v>
      </c>
      <c r="D331" s="220" t="s">
        <v>201</v>
      </c>
      <c r="E331" s="221" t="s">
        <v>548</v>
      </c>
      <c r="F331" s="222" t="s">
        <v>549</v>
      </c>
      <c r="G331" s="223" t="s">
        <v>98</v>
      </c>
      <c r="H331" s="224">
        <v>105</v>
      </c>
      <c r="I331" s="225"/>
      <c r="J331" s="226">
        <f>ROUND(I331*H331,2)</f>
        <v>0</v>
      </c>
      <c r="K331" s="222" t="s">
        <v>204</v>
      </c>
      <c r="L331" s="45"/>
      <c r="M331" s="227" t="s">
        <v>1</v>
      </c>
      <c r="N331" s="228" t="s">
        <v>44</v>
      </c>
      <c r="O331" s="92"/>
      <c r="P331" s="229">
        <f>O331*H331</f>
        <v>0</v>
      </c>
      <c r="Q331" s="229">
        <v>0</v>
      </c>
      <c r="R331" s="229">
        <f>Q331*H331</f>
        <v>0</v>
      </c>
      <c r="S331" s="229">
        <v>0</v>
      </c>
      <c r="T331" s="230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1" t="s">
        <v>205</v>
      </c>
      <c r="AT331" s="231" t="s">
        <v>201</v>
      </c>
      <c r="AU331" s="231" t="s">
        <v>89</v>
      </c>
      <c r="AY331" s="18" t="s">
        <v>199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18" t="s">
        <v>87</v>
      </c>
      <c r="BK331" s="232">
        <f>ROUND(I331*H331,2)</f>
        <v>0</v>
      </c>
      <c r="BL331" s="18" t="s">
        <v>205</v>
      </c>
      <c r="BM331" s="231" t="s">
        <v>550</v>
      </c>
    </row>
    <row r="332" s="13" customFormat="1">
      <c r="A332" s="13"/>
      <c r="B332" s="233"/>
      <c r="C332" s="234"/>
      <c r="D332" s="235" t="s">
        <v>207</v>
      </c>
      <c r="E332" s="236" t="s">
        <v>1</v>
      </c>
      <c r="F332" s="237" t="s">
        <v>125</v>
      </c>
      <c r="G332" s="234"/>
      <c r="H332" s="238">
        <v>105</v>
      </c>
      <c r="I332" s="239"/>
      <c r="J332" s="234"/>
      <c r="K332" s="234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207</v>
      </c>
      <c r="AU332" s="244" t="s">
        <v>89</v>
      </c>
      <c r="AV332" s="13" t="s">
        <v>89</v>
      </c>
      <c r="AW332" s="13" t="s">
        <v>34</v>
      </c>
      <c r="AX332" s="13" t="s">
        <v>87</v>
      </c>
      <c r="AY332" s="244" t="s">
        <v>199</v>
      </c>
    </row>
    <row r="333" s="2" customFormat="1" ht="37.8" customHeight="1">
      <c r="A333" s="39"/>
      <c r="B333" s="40"/>
      <c r="C333" s="220" t="s">
        <v>551</v>
      </c>
      <c r="D333" s="220" t="s">
        <v>201</v>
      </c>
      <c r="E333" s="221" t="s">
        <v>552</v>
      </c>
      <c r="F333" s="222" t="s">
        <v>553</v>
      </c>
      <c r="G333" s="223" t="s">
        <v>98</v>
      </c>
      <c r="H333" s="224">
        <v>201.81</v>
      </c>
      <c r="I333" s="225"/>
      <c r="J333" s="226">
        <f>ROUND(I333*H333,2)</f>
        <v>0</v>
      </c>
      <c r="K333" s="222" t="s">
        <v>204</v>
      </c>
      <c r="L333" s="45"/>
      <c r="M333" s="227" t="s">
        <v>1</v>
      </c>
      <c r="N333" s="228" t="s">
        <v>44</v>
      </c>
      <c r="O333" s="92"/>
      <c r="P333" s="229">
        <f>O333*H333</f>
        <v>0</v>
      </c>
      <c r="Q333" s="229">
        <v>0</v>
      </c>
      <c r="R333" s="229">
        <f>Q333*H333</f>
        <v>0</v>
      </c>
      <c r="S333" s="229">
        <v>0</v>
      </c>
      <c r="T333" s="230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1" t="s">
        <v>205</v>
      </c>
      <c r="AT333" s="231" t="s">
        <v>201</v>
      </c>
      <c r="AU333" s="231" t="s">
        <v>89</v>
      </c>
      <c r="AY333" s="18" t="s">
        <v>199</v>
      </c>
      <c r="BE333" s="232">
        <f>IF(N333="základní",J333,0)</f>
        <v>0</v>
      </c>
      <c r="BF333" s="232">
        <f>IF(N333="snížená",J333,0)</f>
        <v>0</v>
      </c>
      <c r="BG333" s="232">
        <f>IF(N333="zákl. přenesená",J333,0)</f>
        <v>0</v>
      </c>
      <c r="BH333" s="232">
        <f>IF(N333="sníž. přenesená",J333,0)</f>
        <v>0</v>
      </c>
      <c r="BI333" s="232">
        <f>IF(N333="nulová",J333,0)</f>
        <v>0</v>
      </c>
      <c r="BJ333" s="18" t="s">
        <v>87</v>
      </c>
      <c r="BK333" s="232">
        <f>ROUND(I333*H333,2)</f>
        <v>0</v>
      </c>
      <c r="BL333" s="18" t="s">
        <v>205</v>
      </c>
      <c r="BM333" s="231" t="s">
        <v>554</v>
      </c>
    </row>
    <row r="334" s="2" customFormat="1">
      <c r="A334" s="39"/>
      <c r="B334" s="40"/>
      <c r="C334" s="41"/>
      <c r="D334" s="235" t="s">
        <v>239</v>
      </c>
      <c r="E334" s="41"/>
      <c r="F334" s="256" t="s">
        <v>555</v>
      </c>
      <c r="G334" s="41"/>
      <c r="H334" s="41"/>
      <c r="I334" s="257"/>
      <c r="J334" s="41"/>
      <c r="K334" s="41"/>
      <c r="L334" s="45"/>
      <c r="M334" s="258"/>
      <c r="N334" s="259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239</v>
      </c>
      <c r="AU334" s="18" t="s">
        <v>89</v>
      </c>
    </row>
    <row r="335" s="13" customFormat="1">
      <c r="A335" s="13"/>
      <c r="B335" s="233"/>
      <c r="C335" s="234"/>
      <c r="D335" s="235" t="s">
        <v>207</v>
      </c>
      <c r="E335" s="236" t="s">
        <v>1</v>
      </c>
      <c r="F335" s="237" t="s">
        <v>96</v>
      </c>
      <c r="G335" s="234"/>
      <c r="H335" s="238">
        <v>201.81</v>
      </c>
      <c r="I335" s="239"/>
      <c r="J335" s="234"/>
      <c r="K335" s="234"/>
      <c r="L335" s="240"/>
      <c r="M335" s="241"/>
      <c r="N335" s="242"/>
      <c r="O335" s="242"/>
      <c r="P335" s="242"/>
      <c r="Q335" s="242"/>
      <c r="R335" s="242"/>
      <c r="S335" s="242"/>
      <c r="T335" s="24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4" t="s">
        <v>207</v>
      </c>
      <c r="AU335" s="244" t="s">
        <v>89</v>
      </c>
      <c r="AV335" s="13" t="s">
        <v>89</v>
      </c>
      <c r="AW335" s="13" t="s">
        <v>34</v>
      </c>
      <c r="AX335" s="13" t="s">
        <v>87</v>
      </c>
      <c r="AY335" s="244" t="s">
        <v>199</v>
      </c>
    </row>
    <row r="336" s="2" customFormat="1" ht="24.15" customHeight="1">
      <c r="A336" s="39"/>
      <c r="B336" s="40"/>
      <c r="C336" s="220" t="s">
        <v>556</v>
      </c>
      <c r="D336" s="220" t="s">
        <v>201</v>
      </c>
      <c r="E336" s="221" t="s">
        <v>557</v>
      </c>
      <c r="F336" s="222" t="s">
        <v>558</v>
      </c>
      <c r="G336" s="223" t="s">
        <v>98</v>
      </c>
      <c r="H336" s="224">
        <v>201.81</v>
      </c>
      <c r="I336" s="225"/>
      <c r="J336" s="226">
        <f>ROUND(I336*H336,2)</f>
        <v>0</v>
      </c>
      <c r="K336" s="222" t="s">
        <v>204</v>
      </c>
      <c r="L336" s="45"/>
      <c r="M336" s="227" t="s">
        <v>1</v>
      </c>
      <c r="N336" s="228" t="s">
        <v>44</v>
      </c>
      <c r="O336" s="92"/>
      <c r="P336" s="229">
        <f>O336*H336</f>
        <v>0</v>
      </c>
      <c r="Q336" s="229">
        <v>3.0000000000000001E-05</v>
      </c>
      <c r="R336" s="229">
        <f>Q336*H336</f>
        <v>0.0060543000000000003</v>
      </c>
      <c r="S336" s="229">
        <v>0</v>
      </c>
      <c r="T336" s="230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1" t="s">
        <v>205</v>
      </c>
      <c r="AT336" s="231" t="s">
        <v>201</v>
      </c>
      <c r="AU336" s="231" t="s">
        <v>89</v>
      </c>
      <c r="AY336" s="18" t="s">
        <v>199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18" t="s">
        <v>87</v>
      </c>
      <c r="BK336" s="232">
        <f>ROUND(I336*H336,2)</f>
        <v>0</v>
      </c>
      <c r="BL336" s="18" t="s">
        <v>205</v>
      </c>
      <c r="BM336" s="231" t="s">
        <v>559</v>
      </c>
    </row>
    <row r="337" s="13" customFormat="1">
      <c r="A337" s="13"/>
      <c r="B337" s="233"/>
      <c r="C337" s="234"/>
      <c r="D337" s="235" t="s">
        <v>207</v>
      </c>
      <c r="E337" s="236" t="s">
        <v>1</v>
      </c>
      <c r="F337" s="237" t="s">
        <v>96</v>
      </c>
      <c r="G337" s="234"/>
      <c r="H337" s="238">
        <v>201.81</v>
      </c>
      <c r="I337" s="239"/>
      <c r="J337" s="234"/>
      <c r="K337" s="234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207</v>
      </c>
      <c r="AU337" s="244" t="s">
        <v>89</v>
      </c>
      <c r="AV337" s="13" t="s">
        <v>89</v>
      </c>
      <c r="AW337" s="13" t="s">
        <v>34</v>
      </c>
      <c r="AX337" s="13" t="s">
        <v>87</v>
      </c>
      <c r="AY337" s="244" t="s">
        <v>199</v>
      </c>
    </row>
    <row r="338" s="2" customFormat="1" ht="24.15" customHeight="1">
      <c r="A338" s="39"/>
      <c r="B338" s="40"/>
      <c r="C338" s="220" t="s">
        <v>560</v>
      </c>
      <c r="D338" s="220" t="s">
        <v>201</v>
      </c>
      <c r="E338" s="221" t="s">
        <v>561</v>
      </c>
      <c r="F338" s="222" t="s">
        <v>562</v>
      </c>
      <c r="G338" s="223" t="s">
        <v>98</v>
      </c>
      <c r="H338" s="224">
        <v>14.071</v>
      </c>
      <c r="I338" s="225"/>
      <c r="J338" s="226">
        <f>ROUND(I338*H338,2)</f>
        <v>0</v>
      </c>
      <c r="K338" s="222" t="s">
        <v>204</v>
      </c>
      <c r="L338" s="45"/>
      <c r="M338" s="227" t="s">
        <v>1</v>
      </c>
      <c r="N338" s="228" t="s">
        <v>44</v>
      </c>
      <c r="O338" s="92"/>
      <c r="P338" s="229">
        <f>O338*H338</f>
        <v>0</v>
      </c>
      <c r="Q338" s="229">
        <v>0</v>
      </c>
      <c r="R338" s="229">
        <f>Q338*H338</f>
        <v>0</v>
      </c>
      <c r="S338" s="229">
        <v>0.308</v>
      </c>
      <c r="T338" s="230">
        <f>S338*H338</f>
        <v>4.3338679999999998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1" t="s">
        <v>205</v>
      </c>
      <c r="AT338" s="231" t="s">
        <v>201</v>
      </c>
      <c r="AU338" s="231" t="s">
        <v>89</v>
      </c>
      <c r="AY338" s="18" t="s">
        <v>199</v>
      </c>
      <c r="BE338" s="232">
        <f>IF(N338="základní",J338,0)</f>
        <v>0</v>
      </c>
      <c r="BF338" s="232">
        <f>IF(N338="snížená",J338,0)</f>
        <v>0</v>
      </c>
      <c r="BG338" s="232">
        <f>IF(N338="zákl. přenesená",J338,0)</f>
        <v>0</v>
      </c>
      <c r="BH338" s="232">
        <f>IF(N338="sníž. přenesená",J338,0)</f>
        <v>0</v>
      </c>
      <c r="BI338" s="232">
        <f>IF(N338="nulová",J338,0)</f>
        <v>0</v>
      </c>
      <c r="BJ338" s="18" t="s">
        <v>87</v>
      </c>
      <c r="BK338" s="232">
        <f>ROUND(I338*H338,2)</f>
        <v>0</v>
      </c>
      <c r="BL338" s="18" t="s">
        <v>205</v>
      </c>
      <c r="BM338" s="231" t="s">
        <v>563</v>
      </c>
    </row>
    <row r="339" s="15" customFormat="1">
      <c r="A339" s="15"/>
      <c r="B339" s="270"/>
      <c r="C339" s="271"/>
      <c r="D339" s="235" t="s">
        <v>207</v>
      </c>
      <c r="E339" s="272" t="s">
        <v>1</v>
      </c>
      <c r="F339" s="273" t="s">
        <v>564</v>
      </c>
      <c r="G339" s="271"/>
      <c r="H339" s="272" t="s">
        <v>1</v>
      </c>
      <c r="I339" s="274"/>
      <c r="J339" s="271"/>
      <c r="K339" s="271"/>
      <c r="L339" s="275"/>
      <c r="M339" s="276"/>
      <c r="N339" s="277"/>
      <c r="O339" s="277"/>
      <c r="P339" s="277"/>
      <c r="Q339" s="277"/>
      <c r="R339" s="277"/>
      <c r="S339" s="277"/>
      <c r="T339" s="278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79" t="s">
        <v>207</v>
      </c>
      <c r="AU339" s="279" t="s">
        <v>89</v>
      </c>
      <c r="AV339" s="15" t="s">
        <v>87</v>
      </c>
      <c r="AW339" s="15" t="s">
        <v>34</v>
      </c>
      <c r="AX339" s="15" t="s">
        <v>79</v>
      </c>
      <c r="AY339" s="279" t="s">
        <v>199</v>
      </c>
    </row>
    <row r="340" s="13" customFormat="1">
      <c r="A340" s="13"/>
      <c r="B340" s="233"/>
      <c r="C340" s="234"/>
      <c r="D340" s="235" t="s">
        <v>207</v>
      </c>
      <c r="E340" s="236" t="s">
        <v>1</v>
      </c>
      <c r="F340" s="237" t="s">
        <v>565</v>
      </c>
      <c r="G340" s="234"/>
      <c r="H340" s="238">
        <v>15.647</v>
      </c>
      <c r="I340" s="239"/>
      <c r="J340" s="234"/>
      <c r="K340" s="234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207</v>
      </c>
      <c r="AU340" s="244" t="s">
        <v>89</v>
      </c>
      <c r="AV340" s="13" t="s">
        <v>89</v>
      </c>
      <c r="AW340" s="13" t="s">
        <v>34</v>
      </c>
      <c r="AX340" s="13" t="s">
        <v>79</v>
      </c>
      <c r="AY340" s="244" t="s">
        <v>199</v>
      </c>
    </row>
    <row r="341" s="13" customFormat="1">
      <c r="A341" s="13"/>
      <c r="B341" s="233"/>
      <c r="C341" s="234"/>
      <c r="D341" s="235" t="s">
        <v>207</v>
      </c>
      <c r="E341" s="236" t="s">
        <v>1</v>
      </c>
      <c r="F341" s="237" t="s">
        <v>566</v>
      </c>
      <c r="G341" s="234"/>
      <c r="H341" s="238">
        <v>-1.5760000000000001</v>
      </c>
      <c r="I341" s="239"/>
      <c r="J341" s="234"/>
      <c r="K341" s="234"/>
      <c r="L341" s="240"/>
      <c r="M341" s="241"/>
      <c r="N341" s="242"/>
      <c r="O341" s="242"/>
      <c r="P341" s="242"/>
      <c r="Q341" s="242"/>
      <c r="R341" s="242"/>
      <c r="S341" s="242"/>
      <c r="T341" s="24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4" t="s">
        <v>207</v>
      </c>
      <c r="AU341" s="244" t="s">
        <v>89</v>
      </c>
      <c r="AV341" s="13" t="s">
        <v>89</v>
      </c>
      <c r="AW341" s="13" t="s">
        <v>34</v>
      </c>
      <c r="AX341" s="13" t="s">
        <v>79</v>
      </c>
      <c r="AY341" s="244" t="s">
        <v>199</v>
      </c>
    </row>
    <row r="342" s="14" customFormat="1">
      <c r="A342" s="14"/>
      <c r="B342" s="245"/>
      <c r="C342" s="246"/>
      <c r="D342" s="235" t="s">
        <v>207</v>
      </c>
      <c r="E342" s="247" t="s">
        <v>1</v>
      </c>
      <c r="F342" s="248" t="s">
        <v>221</v>
      </c>
      <c r="G342" s="246"/>
      <c r="H342" s="249">
        <v>14.071</v>
      </c>
      <c r="I342" s="250"/>
      <c r="J342" s="246"/>
      <c r="K342" s="246"/>
      <c r="L342" s="251"/>
      <c r="M342" s="252"/>
      <c r="N342" s="253"/>
      <c r="O342" s="253"/>
      <c r="P342" s="253"/>
      <c r="Q342" s="253"/>
      <c r="R342" s="253"/>
      <c r="S342" s="253"/>
      <c r="T342" s="25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5" t="s">
        <v>207</v>
      </c>
      <c r="AU342" s="255" t="s">
        <v>89</v>
      </c>
      <c r="AV342" s="14" t="s">
        <v>205</v>
      </c>
      <c r="AW342" s="14" t="s">
        <v>34</v>
      </c>
      <c r="AX342" s="14" t="s">
        <v>87</v>
      </c>
      <c r="AY342" s="255" t="s">
        <v>199</v>
      </c>
    </row>
    <row r="343" s="2" customFormat="1" ht="16.5" customHeight="1">
      <c r="A343" s="39"/>
      <c r="B343" s="40"/>
      <c r="C343" s="220" t="s">
        <v>567</v>
      </c>
      <c r="D343" s="220" t="s">
        <v>201</v>
      </c>
      <c r="E343" s="221" t="s">
        <v>568</v>
      </c>
      <c r="F343" s="222" t="s">
        <v>569</v>
      </c>
      <c r="G343" s="223" t="s">
        <v>217</v>
      </c>
      <c r="H343" s="224">
        <v>8.6999999999999993</v>
      </c>
      <c r="I343" s="225"/>
      <c r="J343" s="226">
        <f>ROUND(I343*H343,2)</f>
        <v>0</v>
      </c>
      <c r="K343" s="222" t="s">
        <v>204</v>
      </c>
      <c r="L343" s="45"/>
      <c r="M343" s="227" t="s">
        <v>1</v>
      </c>
      <c r="N343" s="228" t="s">
        <v>44</v>
      </c>
      <c r="O343" s="92"/>
      <c r="P343" s="229">
        <f>O343*H343</f>
        <v>0</v>
      </c>
      <c r="Q343" s="229">
        <v>0</v>
      </c>
      <c r="R343" s="229">
        <f>Q343*H343</f>
        <v>0</v>
      </c>
      <c r="S343" s="229">
        <v>0.14399999999999999</v>
      </c>
      <c r="T343" s="230">
        <f>S343*H343</f>
        <v>1.2527999999999999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1" t="s">
        <v>205</v>
      </c>
      <c r="AT343" s="231" t="s">
        <v>201</v>
      </c>
      <c r="AU343" s="231" t="s">
        <v>89</v>
      </c>
      <c r="AY343" s="18" t="s">
        <v>199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8" t="s">
        <v>87</v>
      </c>
      <c r="BK343" s="232">
        <f>ROUND(I343*H343,2)</f>
        <v>0</v>
      </c>
      <c r="BL343" s="18" t="s">
        <v>205</v>
      </c>
      <c r="BM343" s="231" t="s">
        <v>570</v>
      </c>
    </row>
    <row r="344" s="13" customFormat="1">
      <c r="A344" s="13"/>
      <c r="B344" s="233"/>
      <c r="C344" s="234"/>
      <c r="D344" s="235" t="s">
        <v>207</v>
      </c>
      <c r="E344" s="236" t="s">
        <v>1</v>
      </c>
      <c r="F344" s="237" t="s">
        <v>571</v>
      </c>
      <c r="G344" s="234"/>
      <c r="H344" s="238">
        <v>8.6999999999999993</v>
      </c>
      <c r="I344" s="239"/>
      <c r="J344" s="234"/>
      <c r="K344" s="234"/>
      <c r="L344" s="240"/>
      <c r="M344" s="241"/>
      <c r="N344" s="242"/>
      <c r="O344" s="242"/>
      <c r="P344" s="242"/>
      <c r="Q344" s="242"/>
      <c r="R344" s="242"/>
      <c r="S344" s="242"/>
      <c r="T344" s="24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4" t="s">
        <v>207</v>
      </c>
      <c r="AU344" s="244" t="s">
        <v>89</v>
      </c>
      <c r="AV344" s="13" t="s">
        <v>89</v>
      </c>
      <c r="AW344" s="13" t="s">
        <v>34</v>
      </c>
      <c r="AX344" s="13" t="s">
        <v>87</v>
      </c>
      <c r="AY344" s="244" t="s">
        <v>199</v>
      </c>
    </row>
    <row r="345" s="2" customFormat="1" ht="24.15" customHeight="1">
      <c r="A345" s="39"/>
      <c r="B345" s="40"/>
      <c r="C345" s="220" t="s">
        <v>572</v>
      </c>
      <c r="D345" s="220" t="s">
        <v>201</v>
      </c>
      <c r="E345" s="221" t="s">
        <v>573</v>
      </c>
      <c r="F345" s="222" t="s">
        <v>574</v>
      </c>
      <c r="G345" s="223" t="s">
        <v>98</v>
      </c>
      <c r="H345" s="224">
        <v>11.997</v>
      </c>
      <c r="I345" s="225"/>
      <c r="J345" s="226">
        <f>ROUND(I345*H345,2)</f>
        <v>0</v>
      </c>
      <c r="K345" s="222" t="s">
        <v>204</v>
      </c>
      <c r="L345" s="45"/>
      <c r="M345" s="227" t="s">
        <v>1</v>
      </c>
      <c r="N345" s="228" t="s">
        <v>44</v>
      </c>
      <c r="O345" s="92"/>
      <c r="P345" s="229">
        <f>O345*H345</f>
        <v>0</v>
      </c>
      <c r="Q345" s="229">
        <v>0</v>
      </c>
      <c r="R345" s="229">
        <f>Q345*H345</f>
        <v>0</v>
      </c>
      <c r="S345" s="229">
        <v>0.055</v>
      </c>
      <c r="T345" s="230">
        <f>S345*H345</f>
        <v>0.65983499999999995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1" t="s">
        <v>205</v>
      </c>
      <c r="AT345" s="231" t="s">
        <v>201</v>
      </c>
      <c r="AU345" s="231" t="s">
        <v>89</v>
      </c>
      <c r="AY345" s="18" t="s">
        <v>199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8" t="s">
        <v>87</v>
      </c>
      <c r="BK345" s="232">
        <f>ROUND(I345*H345,2)</f>
        <v>0</v>
      </c>
      <c r="BL345" s="18" t="s">
        <v>205</v>
      </c>
      <c r="BM345" s="231" t="s">
        <v>575</v>
      </c>
    </row>
    <row r="346" s="13" customFormat="1">
      <c r="A346" s="13"/>
      <c r="B346" s="233"/>
      <c r="C346" s="234"/>
      <c r="D346" s="235" t="s">
        <v>207</v>
      </c>
      <c r="E346" s="236" t="s">
        <v>1</v>
      </c>
      <c r="F346" s="237" t="s">
        <v>576</v>
      </c>
      <c r="G346" s="234"/>
      <c r="H346" s="238">
        <v>0.80100000000000005</v>
      </c>
      <c r="I346" s="239"/>
      <c r="J346" s="234"/>
      <c r="K346" s="234"/>
      <c r="L346" s="240"/>
      <c r="M346" s="241"/>
      <c r="N346" s="242"/>
      <c r="O346" s="242"/>
      <c r="P346" s="242"/>
      <c r="Q346" s="242"/>
      <c r="R346" s="242"/>
      <c r="S346" s="242"/>
      <c r="T346" s="24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4" t="s">
        <v>207</v>
      </c>
      <c r="AU346" s="244" t="s">
        <v>89</v>
      </c>
      <c r="AV346" s="13" t="s">
        <v>89</v>
      </c>
      <c r="AW346" s="13" t="s">
        <v>34</v>
      </c>
      <c r="AX346" s="13" t="s">
        <v>79</v>
      </c>
      <c r="AY346" s="244" t="s">
        <v>199</v>
      </c>
    </row>
    <row r="347" s="13" customFormat="1">
      <c r="A347" s="13"/>
      <c r="B347" s="233"/>
      <c r="C347" s="234"/>
      <c r="D347" s="235" t="s">
        <v>207</v>
      </c>
      <c r="E347" s="236" t="s">
        <v>1</v>
      </c>
      <c r="F347" s="237" t="s">
        <v>577</v>
      </c>
      <c r="G347" s="234"/>
      <c r="H347" s="238">
        <v>0.75600000000000001</v>
      </c>
      <c r="I347" s="239"/>
      <c r="J347" s="234"/>
      <c r="K347" s="234"/>
      <c r="L347" s="240"/>
      <c r="M347" s="241"/>
      <c r="N347" s="242"/>
      <c r="O347" s="242"/>
      <c r="P347" s="242"/>
      <c r="Q347" s="242"/>
      <c r="R347" s="242"/>
      <c r="S347" s="242"/>
      <c r="T347" s="24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4" t="s">
        <v>207</v>
      </c>
      <c r="AU347" s="244" t="s">
        <v>89</v>
      </c>
      <c r="AV347" s="13" t="s">
        <v>89</v>
      </c>
      <c r="AW347" s="13" t="s">
        <v>34</v>
      </c>
      <c r="AX347" s="13" t="s">
        <v>79</v>
      </c>
      <c r="AY347" s="244" t="s">
        <v>199</v>
      </c>
    </row>
    <row r="348" s="13" customFormat="1">
      <c r="A348" s="13"/>
      <c r="B348" s="233"/>
      <c r="C348" s="234"/>
      <c r="D348" s="235" t="s">
        <v>207</v>
      </c>
      <c r="E348" s="236" t="s">
        <v>1</v>
      </c>
      <c r="F348" s="237" t="s">
        <v>578</v>
      </c>
      <c r="G348" s="234"/>
      <c r="H348" s="238">
        <v>10.44</v>
      </c>
      <c r="I348" s="239"/>
      <c r="J348" s="234"/>
      <c r="K348" s="234"/>
      <c r="L348" s="240"/>
      <c r="M348" s="241"/>
      <c r="N348" s="242"/>
      <c r="O348" s="242"/>
      <c r="P348" s="242"/>
      <c r="Q348" s="242"/>
      <c r="R348" s="242"/>
      <c r="S348" s="242"/>
      <c r="T348" s="24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4" t="s">
        <v>207</v>
      </c>
      <c r="AU348" s="244" t="s">
        <v>89</v>
      </c>
      <c r="AV348" s="13" t="s">
        <v>89</v>
      </c>
      <c r="AW348" s="13" t="s">
        <v>34</v>
      </c>
      <c r="AX348" s="13" t="s">
        <v>79</v>
      </c>
      <c r="AY348" s="244" t="s">
        <v>199</v>
      </c>
    </row>
    <row r="349" s="14" customFormat="1">
      <c r="A349" s="14"/>
      <c r="B349" s="245"/>
      <c r="C349" s="246"/>
      <c r="D349" s="235" t="s">
        <v>207</v>
      </c>
      <c r="E349" s="247" t="s">
        <v>1</v>
      </c>
      <c r="F349" s="248" t="s">
        <v>221</v>
      </c>
      <c r="G349" s="246"/>
      <c r="H349" s="249">
        <v>11.997</v>
      </c>
      <c r="I349" s="250"/>
      <c r="J349" s="246"/>
      <c r="K349" s="246"/>
      <c r="L349" s="251"/>
      <c r="M349" s="252"/>
      <c r="N349" s="253"/>
      <c r="O349" s="253"/>
      <c r="P349" s="253"/>
      <c r="Q349" s="253"/>
      <c r="R349" s="253"/>
      <c r="S349" s="253"/>
      <c r="T349" s="25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5" t="s">
        <v>207</v>
      </c>
      <c r="AU349" s="255" t="s">
        <v>89</v>
      </c>
      <c r="AV349" s="14" t="s">
        <v>205</v>
      </c>
      <c r="AW349" s="14" t="s">
        <v>34</v>
      </c>
      <c r="AX349" s="14" t="s">
        <v>87</v>
      </c>
      <c r="AY349" s="255" t="s">
        <v>199</v>
      </c>
    </row>
    <row r="350" s="2" customFormat="1" ht="24.15" customHeight="1">
      <c r="A350" s="39"/>
      <c r="B350" s="40"/>
      <c r="C350" s="220" t="s">
        <v>579</v>
      </c>
      <c r="D350" s="220" t="s">
        <v>201</v>
      </c>
      <c r="E350" s="221" t="s">
        <v>580</v>
      </c>
      <c r="F350" s="222" t="s">
        <v>581</v>
      </c>
      <c r="G350" s="223" t="s">
        <v>98</v>
      </c>
      <c r="H350" s="224">
        <v>1.9199999999999999</v>
      </c>
      <c r="I350" s="225"/>
      <c r="J350" s="226">
        <f>ROUND(I350*H350,2)</f>
        <v>0</v>
      </c>
      <c r="K350" s="222" t="s">
        <v>204</v>
      </c>
      <c r="L350" s="45"/>
      <c r="M350" s="227" t="s">
        <v>1</v>
      </c>
      <c r="N350" s="228" t="s">
        <v>44</v>
      </c>
      <c r="O350" s="92"/>
      <c r="P350" s="229">
        <f>O350*H350</f>
        <v>0</v>
      </c>
      <c r="Q350" s="229">
        <v>0</v>
      </c>
      <c r="R350" s="229">
        <f>Q350*H350</f>
        <v>0</v>
      </c>
      <c r="S350" s="229">
        <v>0.065000000000000002</v>
      </c>
      <c r="T350" s="230">
        <f>S350*H350</f>
        <v>0.12479999999999999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1" t="s">
        <v>205</v>
      </c>
      <c r="AT350" s="231" t="s">
        <v>201</v>
      </c>
      <c r="AU350" s="231" t="s">
        <v>89</v>
      </c>
      <c r="AY350" s="18" t="s">
        <v>199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8" t="s">
        <v>87</v>
      </c>
      <c r="BK350" s="232">
        <f>ROUND(I350*H350,2)</f>
        <v>0</v>
      </c>
      <c r="BL350" s="18" t="s">
        <v>205</v>
      </c>
      <c r="BM350" s="231" t="s">
        <v>582</v>
      </c>
    </row>
    <row r="351" s="13" customFormat="1">
      <c r="A351" s="13"/>
      <c r="B351" s="233"/>
      <c r="C351" s="234"/>
      <c r="D351" s="235" t="s">
        <v>207</v>
      </c>
      <c r="E351" s="236" t="s">
        <v>1</v>
      </c>
      <c r="F351" s="237" t="s">
        <v>583</v>
      </c>
      <c r="G351" s="234"/>
      <c r="H351" s="238">
        <v>0.95999999999999996</v>
      </c>
      <c r="I351" s="239"/>
      <c r="J351" s="234"/>
      <c r="K351" s="234"/>
      <c r="L351" s="240"/>
      <c r="M351" s="241"/>
      <c r="N351" s="242"/>
      <c r="O351" s="242"/>
      <c r="P351" s="242"/>
      <c r="Q351" s="242"/>
      <c r="R351" s="242"/>
      <c r="S351" s="242"/>
      <c r="T351" s="24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4" t="s">
        <v>207</v>
      </c>
      <c r="AU351" s="244" t="s">
        <v>89</v>
      </c>
      <c r="AV351" s="13" t="s">
        <v>89</v>
      </c>
      <c r="AW351" s="13" t="s">
        <v>34</v>
      </c>
      <c r="AX351" s="13" t="s">
        <v>79</v>
      </c>
      <c r="AY351" s="244" t="s">
        <v>199</v>
      </c>
    </row>
    <row r="352" s="13" customFormat="1">
      <c r="A352" s="13"/>
      <c r="B352" s="233"/>
      <c r="C352" s="234"/>
      <c r="D352" s="235" t="s">
        <v>207</v>
      </c>
      <c r="E352" s="236" t="s">
        <v>1</v>
      </c>
      <c r="F352" s="237" t="s">
        <v>583</v>
      </c>
      <c r="G352" s="234"/>
      <c r="H352" s="238">
        <v>0.95999999999999996</v>
      </c>
      <c r="I352" s="239"/>
      <c r="J352" s="234"/>
      <c r="K352" s="234"/>
      <c r="L352" s="240"/>
      <c r="M352" s="241"/>
      <c r="N352" s="242"/>
      <c r="O352" s="242"/>
      <c r="P352" s="242"/>
      <c r="Q352" s="242"/>
      <c r="R352" s="242"/>
      <c r="S352" s="242"/>
      <c r="T352" s="24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4" t="s">
        <v>207</v>
      </c>
      <c r="AU352" s="244" t="s">
        <v>89</v>
      </c>
      <c r="AV352" s="13" t="s">
        <v>89</v>
      </c>
      <c r="AW352" s="13" t="s">
        <v>34</v>
      </c>
      <c r="AX352" s="13" t="s">
        <v>79</v>
      </c>
      <c r="AY352" s="244" t="s">
        <v>199</v>
      </c>
    </row>
    <row r="353" s="14" customFormat="1">
      <c r="A353" s="14"/>
      <c r="B353" s="245"/>
      <c r="C353" s="246"/>
      <c r="D353" s="235" t="s">
        <v>207</v>
      </c>
      <c r="E353" s="247" t="s">
        <v>1</v>
      </c>
      <c r="F353" s="248" t="s">
        <v>221</v>
      </c>
      <c r="G353" s="246"/>
      <c r="H353" s="249">
        <v>1.9199999999999999</v>
      </c>
      <c r="I353" s="250"/>
      <c r="J353" s="246"/>
      <c r="K353" s="246"/>
      <c r="L353" s="251"/>
      <c r="M353" s="252"/>
      <c r="N353" s="253"/>
      <c r="O353" s="253"/>
      <c r="P353" s="253"/>
      <c r="Q353" s="253"/>
      <c r="R353" s="253"/>
      <c r="S353" s="253"/>
      <c r="T353" s="25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5" t="s">
        <v>207</v>
      </c>
      <c r="AU353" s="255" t="s">
        <v>89</v>
      </c>
      <c r="AV353" s="14" t="s">
        <v>205</v>
      </c>
      <c r="AW353" s="14" t="s">
        <v>34</v>
      </c>
      <c r="AX353" s="14" t="s">
        <v>87</v>
      </c>
      <c r="AY353" s="255" t="s">
        <v>199</v>
      </c>
    </row>
    <row r="354" s="2" customFormat="1" ht="21.75" customHeight="1">
      <c r="A354" s="39"/>
      <c r="B354" s="40"/>
      <c r="C354" s="220" t="s">
        <v>584</v>
      </c>
      <c r="D354" s="220" t="s">
        <v>201</v>
      </c>
      <c r="E354" s="221" t="s">
        <v>585</v>
      </c>
      <c r="F354" s="222" t="s">
        <v>586</v>
      </c>
      <c r="G354" s="223" t="s">
        <v>98</v>
      </c>
      <c r="H354" s="224">
        <v>6.3040000000000003</v>
      </c>
      <c r="I354" s="225"/>
      <c r="J354" s="226">
        <f>ROUND(I354*H354,2)</f>
        <v>0</v>
      </c>
      <c r="K354" s="222" t="s">
        <v>204</v>
      </c>
      <c r="L354" s="45"/>
      <c r="M354" s="227" t="s">
        <v>1</v>
      </c>
      <c r="N354" s="228" t="s">
        <v>44</v>
      </c>
      <c r="O354" s="92"/>
      <c r="P354" s="229">
        <f>O354*H354</f>
        <v>0</v>
      </c>
      <c r="Q354" s="229">
        <v>0</v>
      </c>
      <c r="R354" s="229">
        <f>Q354*H354</f>
        <v>0</v>
      </c>
      <c r="S354" s="229">
        <v>0.075999999999999998</v>
      </c>
      <c r="T354" s="230">
        <f>S354*H354</f>
        <v>0.47910400000000003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1" t="s">
        <v>205</v>
      </c>
      <c r="AT354" s="231" t="s">
        <v>201</v>
      </c>
      <c r="AU354" s="231" t="s">
        <v>89</v>
      </c>
      <c r="AY354" s="18" t="s">
        <v>199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8" t="s">
        <v>87</v>
      </c>
      <c r="BK354" s="232">
        <f>ROUND(I354*H354,2)</f>
        <v>0</v>
      </c>
      <c r="BL354" s="18" t="s">
        <v>205</v>
      </c>
      <c r="BM354" s="231" t="s">
        <v>587</v>
      </c>
    </row>
    <row r="355" s="2" customFormat="1">
      <c r="A355" s="39"/>
      <c r="B355" s="40"/>
      <c r="C355" s="41"/>
      <c r="D355" s="235" t="s">
        <v>239</v>
      </c>
      <c r="E355" s="41"/>
      <c r="F355" s="256" t="s">
        <v>588</v>
      </c>
      <c r="G355" s="41"/>
      <c r="H355" s="41"/>
      <c r="I355" s="257"/>
      <c r="J355" s="41"/>
      <c r="K355" s="41"/>
      <c r="L355" s="45"/>
      <c r="M355" s="258"/>
      <c r="N355" s="259"/>
      <c r="O355" s="92"/>
      <c r="P355" s="92"/>
      <c r="Q355" s="92"/>
      <c r="R355" s="92"/>
      <c r="S355" s="92"/>
      <c r="T355" s="93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239</v>
      </c>
      <c r="AU355" s="18" t="s">
        <v>89</v>
      </c>
    </row>
    <row r="356" s="13" customFormat="1">
      <c r="A356" s="13"/>
      <c r="B356" s="233"/>
      <c r="C356" s="234"/>
      <c r="D356" s="235" t="s">
        <v>207</v>
      </c>
      <c r="E356" s="236" t="s">
        <v>1</v>
      </c>
      <c r="F356" s="237" t="s">
        <v>589</v>
      </c>
      <c r="G356" s="234"/>
      <c r="H356" s="238">
        <v>1.5760000000000001</v>
      </c>
      <c r="I356" s="239"/>
      <c r="J356" s="234"/>
      <c r="K356" s="234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207</v>
      </c>
      <c r="AU356" s="244" t="s">
        <v>89</v>
      </c>
      <c r="AV356" s="13" t="s">
        <v>89</v>
      </c>
      <c r="AW356" s="13" t="s">
        <v>34</v>
      </c>
      <c r="AX356" s="13" t="s">
        <v>79</v>
      </c>
      <c r="AY356" s="244" t="s">
        <v>199</v>
      </c>
    </row>
    <row r="357" s="13" customFormat="1">
      <c r="A357" s="13"/>
      <c r="B357" s="233"/>
      <c r="C357" s="234"/>
      <c r="D357" s="235" t="s">
        <v>207</v>
      </c>
      <c r="E357" s="236" t="s">
        <v>1</v>
      </c>
      <c r="F357" s="237" t="s">
        <v>590</v>
      </c>
      <c r="G357" s="234"/>
      <c r="H357" s="238">
        <v>1.5760000000000001</v>
      </c>
      <c r="I357" s="239"/>
      <c r="J357" s="234"/>
      <c r="K357" s="234"/>
      <c r="L357" s="240"/>
      <c r="M357" s="241"/>
      <c r="N357" s="242"/>
      <c r="O357" s="242"/>
      <c r="P357" s="242"/>
      <c r="Q357" s="242"/>
      <c r="R357" s="242"/>
      <c r="S357" s="242"/>
      <c r="T357" s="24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4" t="s">
        <v>207</v>
      </c>
      <c r="AU357" s="244" t="s">
        <v>89</v>
      </c>
      <c r="AV357" s="13" t="s">
        <v>89</v>
      </c>
      <c r="AW357" s="13" t="s">
        <v>34</v>
      </c>
      <c r="AX357" s="13" t="s">
        <v>79</v>
      </c>
      <c r="AY357" s="244" t="s">
        <v>199</v>
      </c>
    </row>
    <row r="358" s="13" customFormat="1">
      <c r="A358" s="13"/>
      <c r="B358" s="233"/>
      <c r="C358" s="234"/>
      <c r="D358" s="235" t="s">
        <v>207</v>
      </c>
      <c r="E358" s="236" t="s">
        <v>1</v>
      </c>
      <c r="F358" s="237" t="s">
        <v>591</v>
      </c>
      <c r="G358" s="234"/>
      <c r="H358" s="238">
        <v>1.5760000000000001</v>
      </c>
      <c r="I358" s="239"/>
      <c r="J358" s="234"/>
      <c r="K358" s="234"/>
      <c r="L358" s="240"/>
      <c r="M358" s="241"/>
      <c r="N358" s="242"/>
      <c r="O358" s="242"/>
      <c r="P358" s="242"/>
      <c r="Q358" s="242"/>
      <c r="R358" s="242"/>
      <c r="S358" s="242"/>
      <c r="T358" s="24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4" t="s">
        <v>207</v>
      </c>
      <c r="AU358" s="244" t="s">
        <v>89</v>
      </c>
      <c r="AV358" s="13" t="s">
        <v>89</v>
      </c>
      <c r="AW358" s="13" t="s">
        <v>34</v>
      </c>
      <c r="AX358" s="13" t="s">
        <v>79</v>
      </c>
      <c r="AY358" s="244" t="s">
        <v>199</v>
      </c>
    </row>
    <row r="359" s="13" customFormat="1">
      <c r="A359" s="13"/>
      <c r="B359" s="233"/>
      <c r="C359" s="234"/>
      <c r="D359" s="235" t="s">
        <v>207</v>
      </c>
      <c r="E359" s="236" t="s">
        <v>1</v>
      </c>
      <c r="F359" s="237" t="s">
        <v>592</v>
      </c>
      <c r="G359" s="234"/>
      <c r="H359" s="238">
        <v>1.5760000000000001</v>
      </c>
      <c r="I359" s="239"/>
      <c r="J359" s="234"/>
      <c r="K359" s="234"/>
      <c r="L359" s="240"/>
      <c r="M359" s="241"/>
      <c r="N359" s="242"/>
      <c r="O359" s="242"/>
      <c r="P359" s="242"/>
      <c r="Q359" s="242"/>
      <c r="R359" s="242"/>
      <c r="S359" s="242"/>
      <c r="T359" s="24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4" t="s">
        <v>207</v>
      </c>
      <c r="AU359" s="244" t="s">
        <v>89</v>
      </c>
      <c r="AV359" s="13" t="s">
        <v>89</v>
      </c>
      <c r="AW359" s="13" t="s">
        <v>34</v>
      </c>
      <c r="AX359" s="13" t="s">
        <v>79</v>
      </c>
      <c r="AY359" s="244" t="s">
        <v>199</v>
      </c>
    </row>
    <row r="360" s="14" customFormat="1">
      <c r="A360" s="14"/>
      <c r="B360" s="245"/>
      <c r="C360" s="246"/>
      <c r="D360" s="235" t="s">
        <v>207</v>
      </c>
      <c r="E360" s="247" t="s">
        <v>1</v>
      </c>
      <c r="F360" s="248" t="s">
        <v>221</v>
      </c>
      <c r="G360" s="246"/>
      <c r="H360" s="249">
        <v>6.3040000000000003</v>
      </c>
      <c r="I360" s="250"/>
      <c r="J360" s="246"/>
      <c r="K360" s="246"/>
      <c r="L360" s="251"/>
      <c r="M360" s="252"/>
      <c r="N360" s="253"/>
      <c r="O360" s="253"/>
      <c r="P360" s="253"/>
      <c r="Q360" s="253"/>
      <c r="R360" s="253"/>
      <c r="S360" s="253"/>
      <c r="T360" s="25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5" t="s">
        <v>207</v>
      </c>
      <c r="AU360" s="255" t="s">
        <v>89</v>
      </c>
      <c r="AV360" s="14" t="s">
        <v>205</v>
      </c>
      <c r="AW360" s="14" t="s">
        <v>34</v>
      </c>
      <c r="AX360" s="14" t="s">
        <v>87</v>
      </c>
      <c r="AY360" s="255" t="s">
        <v>199</v>
      </c>
    </row>
    <row r="361" s="2" customFormat="1" ht="21.75" customHeight="1">
      <c r="A361" s="39"/>
      <c r="B361" s="40"/>
      <c r="C361" s="220" t="s">
        <v>593</v>
      </c>
      <c r="D361" s="220" t="s">
        <v>201</v>
      </c>
      <c r="E361" s="221" t="s">
        <v>594</v>
      </c>
      <c r="F361" s="222" t="s">
        <v>595</v>
      </c>
      <c r="G361" s="223" t="s">
        <v>98</v>
      </c>
      <c r="H361" s="224">
        <v>6.0389999999999997</v>
      </c>
      <c r="I361" s="225"/>
      <c r="J361" s="226">
        <f>ROUND(I361*H361,2)</f>
        <v>0</v>
      </c>
      <c r="K361" s="222" t="s">
        <v>204</v>
      </c>
      <c r="L361" s="45"/>
      <c r="M361" s="227" t="s">
        <v>1</v>
      </c>
      <c r="N361" s="228" t="s">
        <v>44</v>
      </c>
      <c r="O361" s="92"/>
      <c r="P361" s="229">
        <f>O361*H361</f>
        <v>0</v>
      </c>
      <c r="Q361" s="229">
        <v>0</v>
      </c>
      <c r="R361" s="229">
        <f>Q361*H361</f>
        <v>0</v>
      </c>
      <c r="S361" s="229">
        <v>0.063</v>
      </c>
      <c r="T361" s="230">
        <f>S361*H361</f>
        <v>0.38045699999999999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1" t="s">
        <v>205</v>
      </c>
      <c r="AT361" s="231" t="s">
        <v>201</v>
      </c>
      <c r="AU361" s="231" t="s">
        <v>89</v>
      </c>
      <c r="AY361" s="18" t="s">
        <v>199</v>
      </c>
      <c r="BE361" s="232">
        <f>IF(N361="základní",J361,0)</f>
        <v>0</v>
      </c>
      <c r="BF361" s="232">
        <f>IF(N361="snížená",J361,0)</f>
        <v>0</v>
      </c>
      <c r="BG361" s="232">
        <f>IF(N361="zákl. přenesená",J361,0)</f>
        <v>0</v>
      </c>
      <c r="BH361" s="232">
        <f>IF(N361="sníž. přenesená",J361,0)</f>
        <v>0</v>
      </c>
      <c r="BI361" s="232">
        <f>IF(N361="nulová",J361,0)</f>
        <v>0</v>
      </c>
      <c r="BJ361" s="18" t="s">
        <v>87</v>
      </c>
      <c r="BK361" s="232">
        <f>ROUND(I361*H361,2)</f>
        <v>0</v>
      </c>
      <c r="BL361" s="18" t="s">
        <v>205</v>
      </c>
      <c r="BM361" s="231" t="s">
        <v>596</v>
      </c>
    </row>
    <row r="362" s="2" customFormat="1">
      <c r="A362" s="39"/>
      <c r="B362" s="40"/>
      <c r="C362" s="41"/>
      <c r="D362" s="235" t="s">
        <v>239</v>
      </c>
      <c r="E362" s="41"/>
      <c r="F362" s="256" t="s">
        <v>588</v>
      </c>
      <c r="G362" s="41"/>
      <c r="H362" s="41"/>
      <c r="I362" s="257"/>
      <c r="J362" s="41"/>
      <c r="K362" s="41"/>
      <c r="L362" s="45"/>
      <c r="M362" s="258"/>
      <c r="N362" s="259"/>
      <c r="O362" s="92"/>
      <c r="P362" s="92"/>
      <c r="Q362" s="92"/>
      <c r="R362" s="92"/>
      <c r="S362" s="92"/>
      <c r="T362" s="93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239</v>
      </c>
      <c r="AU362" s="18" t="s">
        <v>89</v>
      </c>
    </row>
    <row r="363" s="13" customFormat="1">
      <c r="A363" s="13"/>
      <c r="B363" s="233"/>
      <c r="C363" s="234"/>
      <c r="D363" s="235" t="s">
        <v>207</v>
      </c>
      <c r="E363" s="236" t="s">
        <v>1</v>
      </c>
      <c r="F363" s="237" t="s">
        <v>597</v>
      </c>
      <c r="G363" s="234"/>
      <c r="H363" s="238">
        <v>3.3599999999999999</v>
      </c>
      <c r="I363" s="239"/>
      <c r="J363" s="234"/>
      <c r="K363" s="234"/>
      <c r="L363" s="240"/>
      <c r="M363" s="241"/>
      <c r="N363" s="242"/>
      <c r="O363" s="242"/>
      <c r="P363" s="242"/>
      <c r="Q363" s="242"/>
      <c r="R363" s="242"/>
      <c r="S363" s="242"/>
      <c r="T363" s="24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4" t="s">
        <v>207</v>
      </c>
      <c r="AU363" s="244" t="s">
        <v>89</v>
      </c>
      <c r="AV363" s="13" t="s">
        <v>89</v>
      </c>
      <c r="AW363" s="13" t="s">
        <v>34</v>
      </c>
      <c r="AX363" s="13" t="s">
        <v>79</v>
      </c>
      <c r="AY363" s="244" t="s">
        <v>199</v>
      </c>
    </row>
    <row r="364" s="13" customFormat="1">
      <c r="A364" s="13"/>
      <c r="B364" s="233"/>
      <c r="C364" s="234"/>
      <c r="D364" s="235" t="s">
        <v>207</v>
      </c>
      <c r="E364" s="236" t="s">
        <v>1</v>
      </c>
      <c r="F364" s="237" t="s">
        <v>598</v>
      </c>
      <c r="G364" s="234"/>
      <c r="H364" s="238">
        <v>2.6789999999999998</v>
      </c>
      <c r="I364" s="239"/>
      <c r="J364" s="234"/>
      <c r="K364" s="234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207</v>
      </c>
      <c r="AU364" s="244" t="s">
        <v>89</v>
      </c>
      <c r="AV364" s="13" t="s">
        <v>89</v>
      </c>
      <c r="AW364" s="13" t="s">
        <v>34</v>
      </c>
      <c r="AX364" s="13" t="s">
        <v>79</v>
      </c>
      <c r="AY364" s="244" t="s">
        <v>199</v>
      </c>
    </row>
    <row r="365" s="14" customFormat="1">
      <c r="A365" s="14"/>
      <c r="B365" s="245"/>
      <c r="C365" s="246"/>
      <c r="D365" s="235" t="s">
        <v>207</v>
      </c>
      <c r="E365" s="247" t="s">
        <v>1</v>
      </c>
      <c r="F365" s="248" t="s">
        <v>221</v>
      </c>
      <c r="G365" s="246"/>
      <c r="H365" s="249">
        <v>6.0389999999999997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5" t="s">
        <v>207</v>
      </c>
      <c r="AU365" s="255" t="s">
        <v>89</v>
      </c>
      <c r="AV365" s="14" t="s">
        <v>205</v>
      </c>
      <c r="AW365" s="14" t="s">
        <v>34</v>
      </c>
      <c r="AX365" s="14" t="s">
        <v>87</v>
      </c>
      <c r="AY365" s="255" t="s">
        <v>199</v>
      </c>
    </row>
    <row r="366" s="2" customFormat="1" ht="24.15" customHeight="1">
      <c r="A366" s="39"/>
      <c r="B366" s="40"/>
      <c r="C366" s="220" t="s">
        <v>599</v>
      </c>
      <c r="D366" s="220" t="s">
        <v>201</v>
      </c>
      <c r="E366" s="221" t="s">
        <v>600</v>
      </c>
      <c r="F366" s="222" t="s">
        <v>601</v>
      </c>
      <c r="G366" s="223" t="s">
        <v>98</v>
      </c>
      <c r="H366" s="224">
        <v>17.760000000000002</v>
      </c>
      <c r="I366" s="225"/>
      <c r="J366" s="226">
        <f>ROUND(I366*H366,2)</f>
        <v>0</v>
      </c>
      <c r="K366" s="222" t="s">
        <v>204</v>
      </c>
      <c r="L366" s="45"/>
      <c r="M366" s="227" t="s">
        <v>1</v>
      </c>
      <c r="N366" s="228" t="s">
        <v>44</v>
      </c>
      <c r="O366" s="92"/>
      <c r="P366" s="229">
        <f>O366*H366</f>
        <v>0</v>
      </c>
      <c r="Q366" s="229">
        <v>0</v>
      </c>
      <c r="R366" s="229">
        <f>Q366*H366</f>
        <v>0</v>
      </c>
      <c r="S366" s="229">
        <v>0.050999999999999997</v>
      </c>
      <c r="T366" s="230">
        <f>S366*H366</f>
        <v>0.90576000000000001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1" t="s">
        <v>205</v>
      </c>
      <c r="AT366" s="231" t="s">
        <v>201</v>
      </c>
      <c r="AU366" s="231" t="s">
        <v>89</v>
      </c>
      <c r="AY366" s="18" t="s">
        <v>199</v>
      </c>
      <c r="BE366" s="232">
        <f>IF(N366="základní",J366,0)</f>
        <v>0</v>
      </c>
      <c r="BF366" s="232">
        <f>IF(N366="snížená",J366,0)</f>
        <v>0</v>
      </c>
      <c r="BG366" s="232">
        <f>IF(N366="zákl. přenesená",J366,0)</f>
        <v>0</v>
      </c>
      <c r="BH366" s="232">
        <f>IF(N366="sníž. přenesená",J366,0)</f>
        <v>0</v>
      </c>
      <c r="BI366" s="232">
        <f>IF(N366="nulová",J366,0)</f>
        <v>0</v>
      </c>
      <c r="BJ366" s="18" t="s">
        <v>87</v>
      </c>
      <c r="BK366" s="232">
        <f>ROUND(I366*H366,2)</f>
        <v>0</v>
      </c>
      <c r="BL366" s="18" t="s">
        <v>205</v>
      </c>
      <c r="BM366" s="231" t="s">
        <v>602</v>
      </c>
    </row>
    <row r="367" s="13" customFormat="1">
      <c r="A367" s="13"/>
      <c r="B367" s="233"/>
      <c r="C367" s="234"/>
      <c r="D367" s="235" t="s">
        <v>207</v>
      </c>
      <c r="E367" s="236" t="s">
        <v>1</v>
      </c>
      <c r="F367" s="237" t="s">
        <v>603</v>
      </c>
      <c r="G367" s="234"/>
      <c r="H367" s="238">
        <v>17.760000000000002</v>
      </c>
      <c r="I367" s="239"/>
      <c r="J367" s="234"/>
      <c r="K367" s="234"/>
      <c r="L367" s="240"/>
      <c r="M367" s="241"/>
      <c r="N367" s="242"/>
      <c r="O367" s="242"/>
      <c r="P367" s="242"/>
      <c r="Q367" s="242"/>
      <c r="R367" s="242"/>
      <c r="S367" s="242"/>
      <c r="T367" s="24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4" t="s">
        <v>207</v>
      </c>
      <c r="AU367" s="244" t="s">
        <v>89</v>
      </c>
      <c r="AV367" s="13" t="s">
        <v>89</v>
      </c>
      <c r="AW367" s="13" t="s">
        <v>34</v>
      </c>
      <c r="AX367" s="13" t="s">
        <v>87</v>
      </c>
      <c r="AY367" s="244" t="s">
        <v>199</v>
      </c>
    </row>
    <row r="368" s="2" customFormat="1" ht="24.15" customHeight="1">
      <c r="A368" s="39"/>
      <c r="B368" s="40"/>
      <c r="C368" s="220" t="s">
        <v>604</v>
      </c>
      <c r="D368" s="220" t="s">
        <v>201</v>
      </c>
      <c r="E368" s="221" t="s">
        <v>605</v>
      </c>
      <c r="F368" s="222" t="s">
        <v>606</v>
      </c>
      <c r="G368" s="223" t="s">
        <v>98</v>
      </c>
      <c r="H368" s="224">
        <v>4.6459999999999999</v>
      </c>
      <c r="I368" s="225"/>
      <c r="J368" s="226">
        <f>ROUND(I368*H368,2)</f>
        <v>0</v>
      </c>
      <c r="K368" s="222" t="s">
        <v>204</v>
      </c>
      <c r="L368" s="45"/>
      <c r="M368" s="227" t="s">
        <v>1</v>
      </c>
      <c r="N368" s="228" t="s">
        <v>44</v>
      </c>
      <c r="O368" s="92"/>
      <c r="P368" s="229">
        <f>O368*H368</f>
        <v>0</v>
      </c>
      <c r="Q368" s="229">
        <v>0</v>
      </c>
      <c r="R368" s="229">
        <f>Q368*H368</f>
        <v>0</v>
      </c>
      <c r="S368" s="229">
        <v>0.27000000000000002</v>
      </c>
      <c r="T368" s="230">
        <f>S368*H368</f>
        <v>1.2544200000000001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1" t="s">
        <v>205</v>
      </c>
      <c r="AT368" s="231" t="s">
        <v>201</v>
      </c>
      <c r="AU368" s="231" t="s">
        <v>89</v>
      </c>
      <c r="AY368" s="18" t="s">
        <v>199</v>
      </c>
      <c r="BE368" s="232">
        <f>IF(N368="základní",J368,0)</f>
        <v>0</v>
      </c>
      <c r="BF368" s="232">
        <f>IF(N368="snížená",J368,0)</f>
        <v>0</v>
      </c>
      <c r="BG368" s="232">
        <f>IF(N368="zákl. přenesená",J368,0)</f>
        <v>0</v>
      </c>
      <c r="BH368" s="232">
        <f>IF(N368="sníž. přenesená",J368,0)</f>
        <v>0</v>
      </c>
      <c r="BI368" s="232">
        <f>IF(N368="nulová",J368,0)</f>
        <v>0</v>
      </c>
      <c r="BJ368" s="18" t="s">
        <v>87</v>
      </c>
      <c r="BK368" s="232">
        <f>ROUND(I368*H368,2)</f>
        <v>0</v>
      </c>
      <c r="BL368" s="18" t="s">
        <v>205</v>
      </c>
      <c r="BM368" s="231" t="s">
        <v>607</v>
      </c>
    </row>
    <row r="369" s="13" customFormat="1">
      <c r="A369" s="13"/>
      <c r="B369" s="233"/>
      <c r="C369" s="234"/>
      <c r="D369" s="235" t="s">
        <v>207</v>
      </c>
      <c r="E369" s="236" t="s">
        <v>1</v>
      </c>
      <c r="F369" s="237" t="s">
        <v>608</v>
      </c>
      <c r="G369" s="234"/>
      <c r="H369" s="238">
        <v>2.6259999999999999</v>
      </c>
      <c r="I369" s="239"/>
      <c r="J369" s="234"/>
      <c r="K369" s="234"/>
      <c r="L369" s="240"/>
      <c r="M369" s="241"/>
      <c r="N369" s="242"/>
      <c r="O369" s="242"/>
      <c r="P369" s="242"/>
      <c r="Q369" s="242"/>
      <c r="R369" s="242"/>
      <c r="S369" s="242"/>
      <c r="T369" s="24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4" t="s">
        <v>207</v>
      </c>
      <c r="AU369" s="244" t="s">
        <v>89</v>
      </c>
      <c r="AV369" s="13" t="s">
        <v>89</v>
      </c>
      <c r="AW369" s="13" t="s">
        <v>34</v>
      </c>
      <c r="AX369" s="13" t="s">
        <v>79</v>
      </c>
      <c r="AY369" s="244" t="s">
        <v>199</v>
      </c>
    </row>
    <row r="370" s="13" customFormat="1">
      <c r="A370" s="13"/>
      <c r="B370" s="233"/>
      <c r="C370" s="234"/>
      <c r="D370" s="235" t="s">
        <v>207</v>
      </c>
      <c r="E370" s="236" t="s">
        <v>1</v>
      </c>
      <c r="F370" s="237" t="s">
        <v>609</v>
      </c>
      <c r="G370" s="234"/>
      <c r="H370" s="238">
        <v>2.02</v>
      </c>
      <c r="I370" s="239"/>
      <c r="J370" s="234"/>
      <c r="K370" s="234"/>
      <c r="L370" s="240"/>
      <c r="M370" s="241"/>
      <c r="N370" s="242"/>
      <c r="O370" s="242"/>
      <c r="P370" s="242"/>
      <c r="Q370" s="242"/>
      <c r="R370" s="242"/>
      <c r="S370" s="242"/>
      <c r="T370" s="24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4" t="s">
        <v>207</v>
      </c>
      <c r="AU370" s="244" t="s">
        <v>89</v>
      </c>
      <c r="AV370" s="13" t="s">
        <v>89</v>
      </c>
      <c r="AW370" s="13" t="s">
        <v>34</v>
      </c>
      <c r="AX370" s="13" t="s">
        <v>79</v>
      </c>
      <c r="AY370" s="244" t="s">
        <v>199</v>
      </c>
    </row>
    <row r="371" s="14" customFormat="1">
      <c r="A371" s="14"/>
      <c r="B371" s="245"/>
      <c r="C371" s="246"/>
      <c r="D371" s="235" t="s">
        <v>207</v>
      </c>
      <c r="E371" s="247" t="s">
        <v>1</v>
      </c>
      <c r="F371" s="248" t="s">
        <v>221</v>
      </c>
      <c r="G371" s="246"/>
      <c r="H371" s="249">
        <v>4.6459999999999999</v>
      </c>
      <c r="I371" s="250"/>
      <c r="J371" s="246"/>
      <c r="K371" s="246"/>
      <c r="L371" s="251"/>
      <c r="M371" s="252"/>
      <c r="N371" s="253"/>
      <c r="O371" s="253"/>
      <c r="P371" s="253"/>
      <c r="Q371" s="253"/>
      <c r="R371" s="253"/>
      <c r="S371" s="253"/>
      <c r="T371" s="25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5" t="s">
        <v>207</v>
      </c>
      <c r="AU371" s="255" t="s">
        <v>89</v>
      </c>
      <c r="AV371" s="14" t="s">
        <v>205</v>
      </c>
      <c r="AW371" s="14" t="s">
        <v>34</v>
      </c>
      <c r="AX371" s="14" t="s">
        <v>87</v>
      </c>
      <c r="AY371" s="255" t="s">
        <v>199</v>
      </c>
    </row>
    <row r="372" s="2" customFormat="1" ht="24.15" customHeight="1">
      <c r="A372" s="39"/>
      <c r="B372" s="40"/>
      <c r="C372" s="220" t="s">
        <v>610</v>
      </c>
      <c r="D372" s="220" t="s">
        <v>201</v>
      </c>
      <c r="E372" s="221" t="s">
        <v>611</v>
      </c>
      <c r="F372" s="222" t="s">
        <v>612</v>
      </c>
      <c r="G372" s="223" t="s">
        <v>217</v>
      </c>
      <c r="H372" s="224">
        <v>2.2999999999999998</v>
      </c>
      <c r="I372" s="225"/>
      <c r="J372" s="226">
        <f>ROUND(I372*H372,2)</f>
        <v>0</v>
      </c>
      <c r="K372" s="222" t="s">
        <v>204</v>
      </c>
      <c r="L372" s="45"/>
      <c r="M372" s="227" t="s">
        <v>1</v>
      </c>
      <c r="N372" s="228" t="s">
        <v>44</v>
      </c>
      <c r="O372" s="92"/>
      <c r="P372" s="229">
        <f>O372*H372</f>
        <v>0</v>
      </c>
      <c r="Q372" s="229">
        <v>0.04938</v>
      </c>
      <c r="R372" s="229">
        <f>Q372*H372</f>
        <v>0.11357399999999999</v>
      </c>
      <c r="S372" s="229">
        <v>0</v>
      </c>
      <c r="T372" s="230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1" t="s">
        <v>205</v>
      </c>
      <c r="AT372" s="231" t="s">
        <v>201</v>
      </c>
      <c r="AU372" s="231" t="s">
        <v>89</v>
      </c>
      <c r="AY372" s="18" t="s">
        <v>199</v>
      </c>
      <c r="BE372" s="232">
        <f>IF(N372="základní",J372,0)</f>
        <v>0</v>
      </c>
      <c r="BF372" s="232">
        <f>IF(N372="snížená",J372,0)</f>
        <v>0</v>
      </c>
      <c r="BG372" s="232">
        <f>IF(N372="zákl. přenesená",J372,0)</f>
        <v>0</v>
      </c>
      <c r="BH372" s="232">
        <f>IF(N372="sníž. přenesená",J372,0)</f>
        <v>0</v>
      </c>
      <c r="BI372" s="232">
        <f>IF(N372="nulová",J372,0)</f>
        <v>0</v>
      </c>
      <c r="BJ372" s="18" t="s">
        <v>87</v>
      </c>
      <c r="BK372" s="232">
        <f>ROUND(I372*H372,2)</f>
        <v>0</v>
      </c>
      <c r="BL372" s="18" t="s">
        <v>205</v>
      </c>
      <c r="BM372" s="231" t="s">
        <v>613</v>
      </c>
    </row>
    <row r="373" s="13" customFormat="1">
      <c r="A373" s="13"/>
      <c r="B373" s="233"/>
      <c r="C373" s="234"/>
      <c r="D373" s="235" t="s">
        <v>207</v>
      </c>
      <c r="E373" s="236" t="s">
        <v>1</v>
      </c>
      <c r="F373" s="237" t="s">
        <v>614</v>
      </c>
      <c r="G373" s="234"/>
      <c r="H373" s="238">
        <v>2.2999999999999998</v>
      </c>
      <c r="I373" s="239"/>
      <c r="J373" s="234"/>
      <c r="K373" s="234"/>
      <c r="L373" s="240"/>
      <c r="M373" s="241"/>
      <c r="N373" s="242"/>
      <c r="O373" s="242"/>
      <c r="P373" s="242"/>
      <c r="Q373" s="242"/>
      <c r="R373" s="242"/>
      <c r="S373" s="242"/>
      <c r="T373" s="24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4" t="s">
        <v>207</v>
      </c>
      <c r="AU373" s="244" t="s">
        <v>89</v>
      </c>
      <c r="AV373" s="13" t="s">
        <v>89</v>
      </c>
      <c r="AW373" s="13" t="s">
        <v>34</v>
      </c>
      <c r="AX373" s="13" t="s">
        <v>87</v>
      </c>
      <c r="AY373" s="244" t="s">
        <v>199</v>
      </c>
    </row>
    <row r="374" s="2" customFormat="1" ht="24.15" customHeight="1">
      <c r="A374" s="39"/>
      <c r="B374" s="40"/>
      <c r="C374" s="220" t="s">
        <v>615</v>
      </c>
      <c r="D374" s="220" t="s">
        <v>201</v>
      </c>
      <c r="E374" s="221" t="s">
        <v>616</v>
      </c>
      <c r="F374" s="222" t="s">
        <v>617</v>
      </c>
      <c r="G374" s="223" t="s">
        <v>217</v>
      </c>
      <c r="H374" s="224">
        <v>0.90000000000000002</v>
      </c>
      <c r="I374" s="225"/>
      <c r="J374" s="226">
        <f>ROUND(I374*H374,2)</f>
        <v>0</v>
      </c>
      <c r="K374" s="222" t="s">
        <v>204</v>
      </c>
      <c r="L374" s="45"/>
      <c r="M374" s="227" t="s">
        <v>1</v>
      </c>
      <c r="N374" s="228" t="s">
        <v>44</v>
      </c>
      <c r="O374" s="92"/>
      <c r="P374" s="229">
        <f>O374*H374</f>
        <v>0</v>
      </c>
      <c r="Q374" s="229">
        <v>0.0011299999999999999</v>
      </c>
      <c r="R374" s="229">
        <f>Q374*H374</f>
        <v>0.0010169999999999999</v>
      </c>
      <c r="S374" s="229">
        <v>0.010999999999999999</v>
      </c>
      <c r="T374" s="230">
        <f>S374*H374</f>
        <v>0.0098999999999999991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1" t="s">
        <v>205</v>
      </c>
      <c r="AT374" s="231" t="s">
        <v>201</v>
      </c>
      <c r="AU374" s="231" t="s">
        <v>89</v>
      </c>
      <c r="AY374" s="18" t="s">
        <v>199</v>
      </c>
      <c r="BE374" s="232">
        <f>IF(N374="základní",J374,0)</f>
        <v>0</v>
      </c>
      <c r="BF374" s="232">
        <f>IF(N374="snížená",J374,0)</f>
        <v>0</v>
      </c>
      <c r="BG374" s="232">
        <f>IF(N374="zákl. přenesená",J374,0)</f>
        <v>0</v>
      </c>
      <c r="BH374" s="232">
        <f>IF(N374="sníž. přenesená",J374,0)</f>
        <v>0</v>
      </c>
      <c r="BI374" s="232">
        <f>IF(N374="nulová",J374,0)</f>
        <v>0</v>
      </c>
      <c r="BJ374" s="18" t="s">
        <v>87</v>
      </c>
      <c r="BK374" s="232">
        <f>ROUND(I374*H374,2)</f>
        <v>0</v>
      </c>
      <c r="BL374" s="18" t="s">
        <v>205</v>
      </c>
      <c r="BM374" s="231" t="s">
        <v>618</v>
      </c>
    </row>
    <row r="375" s="13" customFormat="1">
      <c r="A375" s="13"/>
      <c r="B375" s="233"/>
      <c r="C375" s="234"/>
      <c r="D375" s="235" t="s">
        <v>207</v>
      </c>
      <c r="E375" s="236" t="s">
        <v>1</v>
      </c>
      <c r="F375" s="237" t="s">
        <v>619</v>
      </c>
      <c r="G375" s="234"/>
      <c r="H375" s="238">
        <v>0.59999999999999998</v>
      </c>
      <c r="I375" s="239"/>
      <c r="J375" s="234"/>
      <c r="K375" s="234"/>
      <c r="L375" s="240"/>
      <c r="M375" s="241"/>
      <c r="N375" s="242"/>
      <c r="O375" s="242"/>
      <c r="P375" s="242"/>
      <c r="Q375" s="242"/>
      <c r="R375" s="242"/>
      <c r="S375" s="242"/>
      <c r="T375" s="24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4" t="s">
        <v>207</v>
      </c>
      <c r="AU375" s="244" t="s">
        <v>89</v>
      </c>
      <c r="AV375" s="13" t="s">
        <v>89</v>
      </c>
      <c r="AW375" s="13" t="s">
        <v>34</v>
      </c>
      <c r="AX375" s="13" t="s">
        <v>79</v>
      </c>
      <c r="AY375" s="244" t="s">
        <v>199</v>
      </c>
    </row>
    <row r="376" s="13" customFormat="1">
      <c r="A376" s="13"/>
      <c r="B376" s="233"/>
      <c r="C376" s="234"/>
      <c r="D376" s="235" t="s">
        <v>207</v>
      </c>
      <c r="E376" s="236" t="s">
        <v>1</v>
      </c>
      <c r="F376" s="237" t="s">
        <v>620</v>
      </c>
      <c r="G376" s="234"/>
      <c r="H376" s="238">
        <v>0.29999999999999999</v>
      </c>
      <c r="I376" s="239"/>
      <c r="J376" s="234"/>
      <c r="K376" s="234"/>
      <c r="L376" s="240"/>
      <c r="M376" s="241"/>
      <c r="N376" s="242"/>
      <c r="O376" s="242"/>
      <c r="P376" s="242"/>
      <c r="Q376" s="242"/>
      <c r="R376" s="242"/>
      <c r="S376" s="242"/>
      <c r="T376" s="24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4" t="s">
        <v>207</v>
      </c>
      <c r="AU376" s="244" t="s">
        <v>89</v>
      </c>
      <c r="AV376" s="13" t="s">
        <v>89</v>
      </c>
      <c r="AW376" s="13" t="s">
        <v>34</v>
      </c>
      <c r="AX376" s="13" t="s">
        <v>79</v>
      </c>
      <c r="AY376" s="244" t="s">
        <v>199</v>
      </c>
    </row>
    <row r="377" s="14" customFormat="1">
      <c r="A377" s="14"/>
      <c r="B377" s="245"/>
      <c r="C377" s="246"/>
      <c r="D377" s="235" t="s">
        <v>207</v>
      </c>
      <c r="E377" s="247" t="s">
        <v>1</v>
      </c>
      <c r="F377" s="248" t="s">
        <v>221</v>
      </c>
      <c r="G377" s="246"/>
      <c r="H377" s="249">
        <v>0.90000000000000002</v>
      </c>
      <c r="I377" s="250"/>
      <c r="J377" s="246"/>
      <c r="K377" s="246"/>
      <c r="L377" s="251"/>
      <c r="M377" s="252"/>
      <c r="N377" s="253"/>
      <c r="O377" s="253"/>
      <c r="P377" s="253"/>
      <c r="Q377" s="253"/>
      <c r="R377" s="253"/>
      <c r="S377" s="253"/>
      <c r="T377" s="25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5" t="s">
        <v>207</v>
      </c>
      <c r="AU377" s="255" t="s">
        <v>89</v>
      </c>
      <c r="AV377" s="14" t="s">
        <v>205</v>
      </c>
      <c r="AW377" s="14" t="s">
        <v>34</v>
      </c>
      <c r="AX377" s="14" t="s">
        <v>87</v>
      </c>
      <c r="AY377" s="255" t="s">
        <v>199</v>
      </c>
    </row>
    <row r="378" s="2" customFormat="1" ht="24.15" customHeight="1">
      <c r="A378" s="39"/>
      <c r="B378" s="40"/>
      <c r="C378" s="220" t="s">
        <v>621</v>
      </c>
      <c r="D378" s="220" t="s">
        <v>201</v>
      </c>
      <c r="E378" s="221" t="s">
        <v>622</v>
      </c>
      <c r="F378" s="222" t="s">
        <v>623</v>
      </c>
      <c r="G378" s="223" t="s">
        <v>217</v>
      </c>
      <c r="H378" s="224">
        <v>0.29999999999999999</v>
      </c>
      <c r="I378" s="225"/>
      <c r="J378" s="226">
        <f>ROUND(I378*H378,2)</f>
        <v>0</v>
      </c>
      <c r="K378" s="222" t="s">
        <v>204</v>
      </c>
      <c r="L378" s="45"/>
      <c r="M378" s="227" t="s">
        <v>1</v>
      </c>
      <c r="N378" s="228" t="s">
        <v>44</v>
      </c>
      <c r="O378" s="92"/>
      <c r="P378" s="229">
        <f>O378*H378</f>
        <v>0</v>
      </c>
      <c r="Q378" s="229">
        <v>0.0038800000000000002</v>
      </c>
      <c r="R378" s="229">
        <f>Q378*H378</f>
        <v>0.0011640000000000001</v>
      </c>
      <c r="S378" s="229">
        <v>0.20999999999999999</v>
      </c>
      <c r="T378" s="230">
        <f>S378*H378</f>
        <v>0.063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1" t="s">
        <v>205</v>
      </c>
      <c r="AT378" s="231" t="s">
        <v>201</v>
      </c>
      <c r="AU378" s="231" t="s">
        <v>89</v>
      </c>
      <c r="AY378" s="18" t="s">
        <v>199</v>
      </c>
      <c r="BE378" s="232">
        <f>IF(N378="základní",J378,0)</f>
        <v>0</v>
      </c>
      <c r="BF378" s="232">
        <f>IF(N378="snížená",J378,0)</f>
        <v>0</v>
      </c>
      <c r="BG378" s="232">
        <f>IF(N378="zákl. přenesená",J378,0)</f>
        <v>0</v>
      </c>
      <c r="BH378" s="232">
        <f>IF(N378="sníž. přenesená",J378,0)</f>
        <v>0</v>
      </c>
      <c r="BI378" s="232">
        <f>IF(N378="nulová",J378,0)</f>
        <v>0</v>
      </c>
      <c r="BJ378" s="18" t="s">
        <v>87</v>
      </c>
      <c r="BK378" s="232">
        <f>ROUND(I378*H378,2)</f>
        <v>0</v>
      </c>
      <c r="BL378" s="18" t="s">
        <v>205</v>
      </c>
      <c r="BM378" s="231" t="s">
        <v>624</v>
      </c>
    </row>
    <row r="379" s="13" customFormat="1">
      <c r="A379" s="13"/>
      <c r="B379" s="233"/>
      <c r="C379" s="234"/>
      <c r="D379" s="235" t="s">
        <v>207</v>
      </c>
      <c r="E379" s="236" t="s">
        <v>1</v>
      </c>
      <c r="F379" s="237" t="s">
        <v>625</v>
      </c>
      <c r="G379" s="234"/>
      <c r="H379" s="238">
        <v>0.29999999999999999</v>
      </c>
      <c r="I379" s="239"/>
      <c r="J379" s="234"/>
      <c r="K379" s="234"/>
      <c r="L379" s="240"/>
      <c r="M379" s="241"/>
      <c r="N379" s="242"/>
      <c r="O379" s="242"/>
      <c r="P379" s="242"/>
      <c r="Q379" s="242"/>
      <c r="R379" s="242"/>
      <c r="S379" s="242"/>
      <c r="T379" s="24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4" t="s">
        <v>207</v>
      </c>
      <c r="AU379" s="244" t="s">
        <v>89</v>
      </c>
      <c r="AV379" s="13" t="s">
        <v>89</v>
      </c>
      <c r="AW379" s="13" t="s">
        <v>34</v>
      </c>
      <c r="AX379" s="13" t="s">
        <v>87</v>
      </c>
      <c r="AY379" s="244" t="s">
        <v>199</v>
      </c>
    </row>
    <row r="380" s="2" customFormat="1" ht="37.8" customHeight="1">
      <c r="A380" s="39"/>
      <c r="B380" s="40"/>
      <c r="C380" s="220" t="s">
        <v>626</v>
      </c>
      <c r="D380" s="220" t="s">
        <v>201</v>
      </c>
      <c r="E380" s="221" t="s">
        <v>627</v>
      </c>
      <c r="F380" s="222" t="s">
        <v>628</v>
      </c>
      <c r="G380" s="223" t="s">
        <v>98</v>
      </c>
      <c r="H380" s="224">
        <v>201.81</v>
      </c>
      <c r="I380" s="225"/>
      <c r="J380" s="226">
        <f>ROUND(I380*H380,2)</f>
        <v>0</v>
      </c>
      <c r="K380" s="222" t="s">
        <v>204</v>
      </c>
      <c r="L380" s="45"/>
      <c r="M380" s="227" t="s">
        <v>1</v>
      </c>
      <c r="N380" s="228" t="s">
        <v>44</v>
      </c>
      <c r="O380" s="92"/>
      <c r="P380" s="229">
        <f>O380*H380</f>
        <v>0</v>
      </c>
      <c r="Q380" s="229">
        <v>0</v>
      </c>
      <c r="R380" s="229">
        <f>Q380*H380</f>
        <v>0</v>
      </c>
      <c r="S380" s="229">
        <v>0.02</v>
      </c>
      <c r="T380" s="230">
        <f>S380*H380</f>
        <v>4.0362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1" t="s">
        <v>205</v>
      </c>
      <c r="AT380" s="231" t="s">
        <v>201</v>
      </c>
      <c r="AU380" s="231" t="s">
        <v>89</v>
      </c>
      <c r="AY380" s="18" t="s">
        <v>199</v>
      </c>
      <c r="BE380" s="232">
        <f>IF(N380="základní",J380,0)</f>
        <v>0</v>
      </c>
      <c r="BF380" s="232">
        <f>IF(N380="snížená",J380,0)</f>
        <v>0</v>
      </c>
      <c r="BG380" s="232">
        <f>IF(N380="zákl. přenesená",J380,0)</f>
        <v>0</v>
      </c>
      <c r="BH380" s="232">
        <f>IF(N380="sníž. přenesená",J380,0)</f>
        <v>0</v>
      </c>
      <c r="BI380" s="232">
        <f>IF(N380="nulová",J380,0)</f>
        <v>0</v>
      </c>
      <c r="BJ380" s="18" t="s">
        <v>87</v>
      </c>
      <c r="BK380" s="232">
        <f>ROUND(I380*H380,2)</f>
        <v>0</v>
      </c>
      <c r="BL380" s="18" t="s">
        <v>205</v>
      </c>
      <c r="BM380" s="231" t="s">
        <v>629</v>
      </c>
    </row>
    <row r="381" s="13" customFormat="1">
      <c r="A381" s="13"/>
      <c r="B381" s="233"/>
      <c r="C381" s="234"/>
      <c r="D381" s="235" t="s">
        <v>207</v>
      </c>
      <c r="E381" s="236" t="s">
        <v>1</v>
      </c>
      <c r="F381" s="237" t="s">
        <v>131</v>
      </c>
      <c r="G381" s="234"/>
      <c r="H381" s="238">
        <v>201.81</v>
      </c>
      <c r="I381" s="239"/>
      <c r="J381" s="234"/>
      <c r="K381" s="234"/>
      <c r="L381" s="240"/>
      <c r="M381" s="241"/>
      <c r="N381" s="242"/>
      <c r="O381" s="242"/>
      <c r="P381" s="242"/>
      <c r="Q381" s="242"/>
      <c r="R381" s="242"/>
      <c r="S381" s="242"/>
      <c r="T381" s="24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4" t="s">
        <v>207</v>
      </c>
      <c r="AU381" s="244" t="s">
        <v>89</v>
      </c>
      <c r="AV381" s="13" t="s">
        <v>89</v>
      </c>
      <c r="AW381" s="13" t="s">
        <v>34</v>
      </c>
      <c r="AX381" s="13" t="s">
        <v>87</v>
      </c>
      <c r="AY381" s="244" t="s">
        <v>199</v>
      </c>
    </row>
    <row r="382" s="2" customFormat="1" ht="37.8" customHeight="1">
      <c r="A382" s="39"/>
      <c r="B382" s="40"/>
      <c r="C382" s="220" t="s">
        <v>630</v>
      </c>
      <c r="D382" s="220" t="s">
        <v>201</v>
      </c>
      <c r="E382" s="221" t="s">
        <v>631</v>
      </c>
      <c r="F382" s="222" t="s">
        <v>632</v>
      </c>
      <c r="G382" s="223" t="s">
        <v>98</v>
      </c>
      <c r="H382" s="224">
        <v>634.11800000000005</v>
      </c>
      <c r="I382" s="225"/>
      <c r="J382" s="226">
        <f>ROUND(I382*H382,2)</f>
        <v>0</v>
      </c>
      <c r="K382" s="222" t="s">
        <v>204</v>
      </c>
      <c r="L382" s="45"/>
      <c r="M382" s="227" t="s">
        <v>1</v>
      </c>
      <c r="N382" s="228" t="s">
        <v>44</v>
      </c>
      <c r="O382" s="92"/>
      <c r="P382" s="229">
        <f>O382*H382</f>
        <v>0</v>
      </c>
      <c r="Q382" s="229">
        <v>0</v>
      </c>
      <c r="R382" s="229">
        <f>Q382*H382</f>
        <v>0</v>
      </c>
      <c r="S382" s="229">
        <v>0.02</v>
      </c>
      <c r="T382" s="230">
        <f>S382*H382</f>
        <v>12.682360000000001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1" t="s">
        <v>205</v>
      </c>
      <c r="AT382" s="231" t="s">
        <v>201</v>
      </c>
      <c r="AU382" s="231" t="s">
        <v>89</v>
      </c>
      <c r="AY382" s="18" t="s">
        <v>199</v>
      </c>
      <c r="BE382" s="232">
        <f>IF(N382="základní",J382,0)</f>
        <v>0</v>
      </c>
      <c r="BF382" s="232">
        <f>IF(N382="snížená",J382,0)</f>
        <v>0</v>
      </c>
      <c r="BG382" s="232">
        <f>IF(N382="zákl. přenesená",J382,0)</f>
        <v>0</v>
      </c>
      <c r="BH382" s="232">
        <f>IF(N382="sníž. přenesená",J382,0)</f>
        <v>0</v>
      </c>
      <c r="BI382" s="232">
        <f>IF(N382="nulová",J382,0)</f>
        <v>0</v>
      </c>
      <c r="BJ382" s="18" t="s">
        <v>87</v>
      </c>
      <c r="BK382" s="232">
        <f>ROUND(I382*H382,2)</f>
        <v>0</v>
      </c>
      <c r="BL382" s="18" t="s">
        <v>205</v>
      </c>
      <c r="BM382" s="231" t="s">
        <v>633</v>
      </c>
    </row>
    <row r="383" s="13" customFormat="1">
      <c r="A383" s="13"/>
      <c r="B383" s="233"/>
      <c r="C383" s="234"/>
      <c r="D383" s="235" t="s">
        <v>207</v>
      </c>
      <c r="E383" s="236" t="s">
        <v>1</v>
      </c>
      <c r="F383" s="237" t="s">
        <v>128</v>
      </c>
      <c r="G383" s="234"/>
      <c r="H383" s="238">
        <v>634.11800000000005</v>
      </c>
      <c r="I383" s="239"/>
      <c r="J383" s="234"/>
      <c r="K383" s="234"/>
      <c r="L383" s="240"/>
      <c r="M383" s="241"/>
      <c r="N383" s="242"/>
      <c r="O383" s="242"/>
      <c r="P383" s="242"/>
      <c r="Q383" s="242"/>
      <c r="R383" s="242"/>
      <c r="S383" s="242"/>
      <c r="T383" s="24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4" t="s">
        <v>207</v>
      </c>
      <c r="AU383" s="244" t="s">
        <v>89</v>
      </c>
      <c r="AV383" s="13" t="s">
        <v>89</v>
      </c>
      <c r="AW383" s="13" t="s">
        <v>34</v>
      </c>
      <c r="AX383" s="13" t="s">
        <v>87</v>
      </c>
      <c r="AY383" s="244" t="s">
        <v>199</v>
      </c>
    </row>
    <row r="384" s="2" customFormat="1" ht="24.15" customHeight="1">
      <c r="A384" s="39"/>
      <c r="B384" s="40"/>
      <c r="C384" s="220" t="s">
        <v>634</v>
      </c>
      <c r="D384" s="220" t="s">
        <v>201</v>
      </c>
      <c r="E384" s="221" t="s">
        <v>635</v>
      </c>
      <c r="F384" s="222" t="s">
        <v>636</v>
      </c>
      <c r="G384" s="223" t="s">
        <v>98</v>
      </c>
      <c r="H384" s="224">
        <v>105</v>
      </c>
      <c r="I384" s="225"/>
      <c r="J384" s="226">
        <f>ROUND(I384*H384,2)</f>
        <v>0</v>
      </c>
      <c r="K384" s="222" t="s">
        <v>204</v>
      </c>
      <c r="L384" s="45"/>
      <c r="M384" s="227" t="s">
        <v>1</v>
      </c>
      <c r="N384" s="228" t="s">
        <v>44</v>
      </c>
      <c r="O384" s="92"/>
      <c r="P384" s="229">
        <f>O384*H384</f>
        <v>0</v>
      </c>
      <c r="Q384" s="229">
        <v>0</v>
      </c>
      <c r="R384" s="229">
        <f>Q384*H384</f>
        <v>0</v>
      </c>
      <c r="S384" s="229">
        <v>0</v>
      </c>
      <c r="T384" s="230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1" t="s">
        <v>205</v>
      </c>
      <c r="AT384" s="231" t="s">
        <v>201</v>
      </c>
      <c r="AU384" s="231" t="s">
        <v>89</v>
      </c>
      <c r="AY384" s="18" t="s">
        <v>199</v>
      </c>
      <c r="BE384" s="232">
        <f>IF(N384="základní",J384,0)</f>
        <v>0</v>
      </c>
      <c r="BF384" s="232">
        <f>IF(N384="snížená",J384,0)</f>
        <v>0</v>
      </c>
      <c r="BG384" s="232">
        <f>IF(N384="zákl. přenesená",J384,0)</f>
        <v>0</v>
      </c>
      <c r="BH384" s="232">
        <f>IF(N384="sníž. přenesená",J384,0)</f>
        <v>0</v>
      </c>
      <c r="BI384" s="232">
        <f>IF(N384="nulová",J384,0)</f>
        <v>0</v>
      </c>
      <c r="BJ384" s="18" t="s">
        <v>87</v>
      </c>
      <c r="BK384" s="232">
        <f>ROUND(I384*H384,2)</f>
        <v>0</v>
      </c>
      <c r="BL384" s="18" t="s">
        <v>205</v>
      </c>
      <c r="BM384" s="231" t="s">
        <v>637</v>
      </c>
    </row>
    <row r="385" s="13" customFormat="1">
      <c r="A385" s="13"/>
      <c r="B385" s="233"/>
      <c r="C385" s="234"/>
      <c r="D385" s="235" t="s">
        <v>207</v>
      </c>
      <c r="E385" s="236" t="s">
        <v>1</v>
      </c>
      <c r="F385" s="237" t="s">
        <v>125</v>
      </c>
      <c r="G385" s="234"/>
      <c r="H385" s="238">
        <v>105</v>
      </c>
      <c r="I385" s="239"/>
      <c r="J385" s="234"/>
      <c r="K385" s="234"/>
      <c r="L385" s="240"/>
      <c r="M385" s="241"/>
      <c r="N385" s="242"/>
      <c r="O385" s="242"/>
      <c r="P385" s="242"/>
      <c r="Q385" s="242"/>
      <c r="R385" s="242"/>
      <c r="S385" s="242"/>
      <c r="T385" s="24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4" t="s">
        <v>207</v>
      </c>
      <c r="AU385" s="244" t="s">
        <v>89</v>
      </c>
      <c r="AV385" s="13" t="s">
        <v>89</v>
      </c>
      <c r="AW385" s="13" t="s">
        <v>34</v>
      </c>
      <c r="AX385" s="13" t="s">
        <v>87</v>
      </c>
      <c r="AY385" s="244" t="s">
        <v>199</v>
      </c>
    </row>
    <row r="386" s="2" customFormat="1" ht="24.15" customHeight="1">
      <c r="A386" s="39"/>
      <c r="B386" s="40"/>
      <c r="C386" s="220" t="s">
        <v>638</v>
      </c>
      <c r="D386" s="220" t="s">
        <v>201</v>
      </c>
      <c r="E386" s="221" t="s">
        <v>639</v>
      </c>
      <c r="F386" s="222" t="s">
        <v>640</v>
      </c>
      <c r="G386" s="223" t="s">
        <v>98</v>
      </c>
      <c r="H386" s="224">
        <v>1050</v>
      </c>
      <c r="I386" s="225"/>
      <c r="J386" s="226">
        <f>ROUND(I386*H386,2)</f>
        <v>0</v>
      </c>
      <c r="K386" s="222" t="s">
        <v>204</v>
      </c>
      <c r="L386" s="45"/>
      <c r="M386" s="227" t="s">
        <v>1</v>
      </c>
      <c r="N386" s="228" t="s">
        <v>44</v>
      </c>
      <c r="O386" s="92"/>
      <c r="P386" s="229">
        <f>O386*H386</f>
        <v>0</v>
      </c>
      <c r="Q386" s="229">
        <v>0</v>
      </c>
      <c r="R386" s="229">
        <f>Q386*H386</f>
        <v>0</v>
      </c>
      <c r="S386" s="229">
        <v>0</v>
      </c>
      <c r="T386" s="230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1" t="s">
        <v>205</v>
      </c>
      <c r="AT386" s="231" t="s">
        <v>201</v>
      </c>
      <c r="AU386" s="231" t="s">
        <v>89</v>
      </c>
      <c r="AY386" s="18" t="s">
        <v>199</v>
      </c>
      <c r="BE386" s="232">
        <f>IF(N386="základní",J386,0)</f>
        <v>0</v>
      </c>
      <c r="BF386" s="232">
        <f>IF(N386="snížená",J386,0)</f>
        <v>0</v>
      </c>
      <c r="BG386" s="232">
        <f>IF(N386="zákl. přenesená",J386,0)</f>
        <v>0</v>
      </c>
      <c r="BH386" s="232">
        <f>IF(N386="sníž. přenesená",J386,0)</f>
        <v>0</v>
      </c>
      <c r="BI386" s="232">
        <f>IF(N386="nulová",J386,0)</f>
        <v>0</v>
      </c>
      <c r="BJ386" s="18" t="s">
        <v>87</v>
      </c>
      <c r="BK386" s="232">
        <f>ROUND(I386*H386,2)</f>
        <v>0</v>
      </c>
      <c r="BL386" s="18" t="s">
        <v>205</v>
      </c>
      <c r="BM386" s="231" t="s">
        <v>641</v>
      </c>
    </row>
    <row r="387" s="2" customFormat="1">
      <c r="A387" s="39"/>
      <c r="B387" s="40"/>
      <c r="C387" s="41"/>
      <c r="D387" s="235" t="s">
        <v>239</v>
      </c>
      <c r="E387" s="41"/>
      <c r="F387" s="256" t="s">
        <v>642</v>
      </c>
      <c r="G387" s="41"/>
      <c r="H387" s="41"/>
      <c r="I387" s="257"/>
      <c r="J387" s="41"/>
      <c r="K387" s="41"/>
      <c r="L387" s="45"/>
      <c r="M387" s="258"/>
      <c r="N387" s="259"/>
      <c r="O387" s="92"/>
      <c r="P387" s="92"/>
      <c r="Q387" s="92"/>
      <c r="R387" s="92"/>
      <c r="S387" s="92"/>
      <c r="T387" s="93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239</v>
      </c>
      <c r="AU387" s="18" t="s">
        <v>89</v>
      </c>
    </row>
    <row r="388" s="13" customFormat="1">
      <c r="A388" s="13"/>
      <c r="B388" s="233"/>
      <c r="C388" s="234"/>
      <c r="D388" s="235" t="s">
        <v>207</v>
      </c>
      <c r="E388" s="236" t="s">
        <v>1</v>
      </c>
      <c r="F388" s="237" t="s">
        <v>643</v>
      </c>
      <c r="G388" s="234"/>
      <c r="H388" s="238">
        <v>1050</v>
      </c>
      <c r="I388" s="239"/>
      <c r="J388" s="234"/>
      <c r="K388" s="234"/>
      <c r="L388" s="240"/>
      <c r="M388" s="241"/>
      <c r="N388" s="242"/>
      <c r="O388" s="242"/>
      <c r="P388" s="242"/>
      <c r="Q388" s="242"/>
      <c r="R388" s="242"/>
      <c r="S388" s="242"/>
      <c r="T388" s="24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4" t="s">
        <v>207</v>
      </c>
      <c r="AU388" s="244" t="s">
        <v>89</v>
      </c>
      <c r="AV388" s="13" t="s">
        <v>89</v>
      </c>
      <c r="AW388" s="13" t="s">
        <v>34</v>
      </c>
      <c r="AX388" s="13" t="s">
        <v>87</v>
      </c>
      <c r="AY388" s="244" t="s">
        <v>199</v>
      </c>
    </row>
    <row r="389" s="12" customFormat="1" ht="22.8" customHeight="1">
      <c r="A389" s="12"/>
      <c r="B389" s="204"/>
      <c r="C389" s="205"/>
      <c r="D389" s="206" t="s">
        <v>78</v>
      </c>
      <c r="E389" s="218" t="s">
        <v>644</v>
      </c>
      <c r="F389" s="218" t="s">
        <v>645</v>
      </c>
      <c r="G389" s="205"/>
      <c r="H389" s="205"/>
      <c r="I389" s="208"/>
      <c r="J389" s="219">
        <f>BK389</f>
        <v>0</v>
      </c>
      <c r="K389" s="205"/>
      <c r="L389" s="210"/>
      <c r="M389" s="211"/>
      <c r="N389" s="212"/>
      <c r="O389" s="212"/>
      <c r="P389" s="213">
        <f>SUM(P390:P398)</f>
        <v>0</v>
      </c>
      <c r="Q389" s="212"/>
      <c r="R389" s="213">
        <f>SUM(R390:R398)</f>
        <v>0</v>
      </c>
      <c r="S389" s="212"/>
      <c r="T389" s="214">
        <f>SUM(T390:T398)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15" t="s">
        <v>87</v>
      </c>
      <c r="AT389" s="216" t="s">
        <v>78</v>
      </c>
      <c r="AU389" s="216" t="s">
        <v>87</v>
      </c>
      <c r="AY389" s="215" t="s">
        <v>199</v>
      </c>
      <c r="BK389" s="217">
        <f>SUM(BK390:BK398)</f>
        <v>0</v>
      </c>
    </row>
    <row r="390" s="2" customFormat="1" ht="24.15" customHeight="1">
      <c r="A390" s="39"/>
      <c r="B390" s="40"/>
      <c r="C390" s="220" t="s">
        <v>646</v>
      </c>
      <c r="D390" s="220" t="s">
        <v>201</v>
      </c>
      <c r="E390" s="221" t="s">
        <v>647</v>
      </c>
      <c r="F390" s="222" t="s">
        <v>648</v>
      </c>
      <c r="G390" s="223" t="s">
        <v>257</v>
      </c>
      <c r="H390" s="224">
        <v>66.209000000000003</v>
      </c>
      <c r="I390" s="225"/>
      <c r="J390" s="226">
        <f>ROUND(I390*H390,2)</f>
        <v>0</v>
      </c>
      <c r="K390" s="222" t="s">
        <v>204</v>
      </c>
      <c r="L390" s="45"/>
      <c r="M390" s="227" t="s">
        <v>1</v>
      </c>
      <c r="N390" s="228" t="s">
        <v>44</v>
      </c>
      <c r="O390" s="92"/>
      <c r="P390" s="229">
        <f>O390*H390</f>
        <v>0</v>
      </c>
      <c r="Q390" s="229">
        <v>0</v>
      </c>
      <c r="R390" s="229">
        <f>Q390*H390</f>
        <v>0</v>
      </c>
      <c r="S390" s="229">
        <v>0</v>
      </c>
      <c r="T390" s="230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1" t="s">
        <v>205</v>
      </c>
      <c r="AT390" s="231" t="s">
        <v>201</v>
      </c>
      <c r="AU390" s="231" t="s">
        <v>89</v>
      </c>
      <c r="AY390" s="18" t="s">
        <v>199</v>
      </c>
      <c r="BE390" s="232">
        <f>IF(N390="základní",J390,0)</f>
        <v>0</v>
      </c>
      <c r="BF390" s="232">
        <f>IF(N390="snížená",J390,0)</f>
        <v>0</v>
      </c>
      <c r="BG390" s="232">
        <f>IF(N390="zákl. přenesená",J390,0)</f>
        <v>0</v>
      </c>
      <c r="BH390" s="232">
        <f>IF(N390="sníž. přenesená",J390,0)</f>
        <v>0</v>
      </c>
      <c r="BI390" s="232">
        <f>IF(N390="nulová",J390,0)</f>
        <v>0</v>
      </c>
      <c r="BJ390" s="18" t="s">
        <v>87</v>
      </c>
      <c r="BK390" s="232">
        <f>ROUND(I390*H390,2)</f>
        <v>0</v>
      </c>
      <c r="BL390" s="18" t="s">
        <v>205</v>
      </c>
      <c r="BM390" s="231" t="s">
        <v>649</v>
      </c>
    </row>
    <row r="391" s="2" customFormat="1" ht="33" customHeight="1">
      <c r="A391" s="39"/>
      <c r="B391" s="40"/>
      <c r="C391" s="220" t="s">
        <v>650</v>
      </c>
      <c r="D391" s="220" t="s">
        <v>201</v>
      </c>
      <c r="E391" s="221" t="s">
        <v>651</v>
      </c>
      <c r="F391" s="222" t="s">
        <v>652</v>
      </c>
      <c r="G391" s="223" t="s">
        <v>257</v>
      </c>
      <c r="H391" s="224">
        <v>331.04500000000002</v>
      </c>
      <c r="I391" s="225"/>
      <c r="J391" s="226">
        <f>ROUND(I391*H391,2)</f>
        <v>0</v>
      </c>
      <c r="K391" s="222" t="s">
        <v>204</v>
      </c>
      <c r="L391" s="45"/>
      <c r="M391" s="227" t="s">
        <v>1</v>
      </c>
      <c r="N391" s="228" t="s">
        <v>44</v>
      </c>
      <c r="O391" s="92"/>
      <c r="P391" s="229">
        <f>O391*H391</f>
        <v>0</v>
      </c>
      <c r="Q391" s="229">
        <v>0</v>
      </c>
      <c r="R391" s="229">
        <f>Q391*H391</f>
        <v>0</v>
      </c>
      <c r="S391" s="229">
        <v>0</v>
      </c>
      <c r="T391" s="230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1" t="s">
        <v>205</v>
      </c>
      <c r="AT391" s="231" t="s">
        <v>201</v>
      </c>
      <c r="AU391" s="231" t="s">
        <v>89</v>
      </c>
      <c r="AY391" s="18" t="s">
        <v>199</v>
      </c>
      <c r="BE391" s="232">
        <f>IF(N391="základní",J391,0)</f>
        <v>0</v>
      </c>
      <c r="BF391" s="232">
        <f>IF(N391="snížená",J391,0)</f>
        <v>0</v>
      </c>
      <c r="BG391" s="232">
        <f>IF(N391="zákl. přenesená",J391,0)</f>
        <v>0</v>
      </c>
      <c r="BH391" s="232">
        <f>IF(N391="sníž. přenesená",J391,0)</f>
        <v>0</v>
      </c>
      <c r="BI391" s="232">
        <f>IF(N391="nulová",J391,0)</f>
        <v>0</v>
      </c>
      <c r="BJ391" s="18" t="s">
        <v>87</v>
      </c>
      <c r="BK391" s="232">
        <f>ROUND(I391*H391,2)</f>
        <v>0</v>
      </c>
      <c r="BL391" s="18" t="s">
        <v>205</v>
      </c>
      <c r="BM391" s="231" t="s">
        <v>653</v>
      </c>
    </row>
    <row r="392" s="13" customFormat="1">
      <c r="A392" s="13"/>
      <c r="B392" s="233"/>
      <c r="C392" s="234"/>
      <c r="D392" s="235" t="s">
        <v>207</v>
      </c>
      <c r="E392" s="236" t="s">
        <v>1</v>
      </c>
      <c r="F392" s="237" t="s">
        <v>654</v>
      </c>
      <c r="G392" s="234"/>
      <c r="H392" s="238">
        <v>331.04500000000002</v>
      </c>
      <c r="I392" s="239"/>
      <c r="J392" s="234"/>
      <c r="K392" s="234"/>
      <c r="L392" s="240"/>
      <c r="M392" s="241"/>
      <c r="N392" s="242"/>
      <c r="O392" s="242"/>
      <c r="P392" s="242"/>
      <c r="Q392" s="242"/>
      <c r="R392" s="242"/>
      <c r="S392" s="242"/>
      <c r="T392" s="24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4" t="s">
        <v>207</v>
      </c>
      <c r="AU392" s="244" t="s">
        <v>89</v>
      </c>
      <c r="AV392" s="13" t="s">
        <v>89</v>
      </c>
      <c r="AW392" s="13" t="s">
        <v>34</v>
      </c>
      <c r="AX392" s="13" t="s">
        <v>87</v>
      </c>
      <c r="AY392" s="244" t="s">
        <v>199</v>
      </c>
    </row>
    <row r="393" s="2" customFormat="1" ht="24.15" customHeight="1">
      <c r="A393" s="39"/>
      <c r="B393" s="40"/>
      <c r="C393" s="220" t="s">
        <v>655</v>
      </c>
      <c r="D393" s="220" t="s">
        <v>201</v>
      </c>
      <c r="E393" s="221" t="s">
        <v>656</v>
      </c>
      <c r="F393" s="222" t="s">
        <v>657</v>
      </c>
      <c r="G393" s="223" t="s">
        <v>257</v>
      </c>
      <c r="H393" s="224">
        <v>66.209000000000003</v>
      </c>
      <c r="I393" s="225"/>
      <c r="J393" s="226">
        <f>ROUND(I393*H393,2)</f>
        <v>0</v>
      </c>
      <c r="K393" s="222" t="s">
        <v>204</v>
      </c>
      <c r="L393" s="45"/>
      <c r="M393" s="227" t="s">
        <v>1</v>
      </c>
      <c r="N393" s="228" t="s">
        <v>44</v>
      </c>
      <c r="O393" s="92"/>
      <c r="P393" s="229">
        <f>O393*H393</f>
        <v>0</v>
      </c>
      <c r="Q393" s="229">
        <v>0</v>
      </c>
      <c r="R393" s="229">
        <f>Q393*H393</f>
        <v>0</v>
      </c>
      <c r="S393" s="229">
        <v>0</v>
      </c>
      <c r="T393" s="230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1" t="s">
        <v>205</v>
      </c>
      <c r="AT393" s="231" t="s">
        <v>201</v>
      </c>
      <c r="AU393" s="231" t="s">
        <v>89</v>
      </c>
      <c r="AY393" s="18" t="s">
        <v>199</v>
      </c>
      <c r="BE393" s="232">
        <f>IF(N393="základní",J393,0)</f>
        <v>0</v>
      </c>
      <c r="BF393" s="232">
        <f>IF(N393="snížená",J393,0)</f>
        <v>0</v>
      </c>
      <c r="BG393" s="232">
        <f>IF(N393="zákl. přenesená",J393,0)</f>
        <v>0</v>
      </c>
      <c r="BH393" s="232">
        <f>IF(N393="sníž. přenesená",J393,0)</f>
        <v>0</v>
      </c>
      <c r="BI393" s="232">
        <f>IF(N393="nulová",J393,0)</f>
        <v>0</v>
      </c>
      <c r="BJ393" s="18" t="s">
        <v>87</v>
      </c>
      <c r="BK393" s="232">
        <f>ROUND(I393*H393,2)</f>
        <v>0</v>
      </c>
      <c r="BL393" s="18" t="s">
        <v>205</v>
      </c>
      <c r="BM393" s="231" t="s">
        <v>658</v>
      </c>
    </row>
    <row r="394" s="2" customFormat="1" ht="24.15" customHeight="1">
      <c r="A394" s="39"/>
      <c r="B394" s="40"/>
      <c r="C394" s="220" t="s">
        <v>659</v>
      </c>
      <c r="D394" s="220" t="s">
        <v>201</v>
      </c>
      <c r="E394" s="221" t="s">
        <v>660</v>
      </c>
      <c r="F394" s="222" t="s">
        <v>661</v>
      </c>
      <c r="G394" s="223" t="s">
        <v>257</v>
      </c>
      <c r="H394" s="224">
        <v>1257.971</v>
      </c>
      <c r="I394" s="225"/>
      <c r="J394" s="226">
        <f>ROUND(I394*H394,2)</f>
        <v>0</v>
      </c>
      <c r="K394" s="222" t="s">
        <v>204</v>
      </c>
      <c r="L394" s="45"/>
      <c r="M394" s="227" t="s">
        <v>1</v>
      </c>
      <c r="N394" s="228" t="s">
        <v>44</v>
      </c>
      <c r="O394" s="92"/>
      <c r="P394" s="229">
        <f>O394*H394</f>
        <v>0</v>
      </c>
      <c r="Q394" s="229">
        <v>0</v>
      </c>
      <c r="R394" s="229">
        <f>Q394*H394</f>
        <v>0</v>
      </c>
      <c r="S394" s="229">
        <v>0</v>
      </c>
      <c r="T394" s="230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1" t="s">
        <v>205</v>
      </c>
      <c r="AT394" s="231" t="s">
        <v>201</v>
      </c>
      <c r="AU394" s="231" t="s">
        <v>89</v>
      </c>
      <c r="AY394" s="18" t="s">
        <v>199</v>
      </c>
      <c r="BE394" s="232">
        <f>IF(N394="základní",J394,0)</f>
        <v>0</v>
      </c>
      <c r="BF394" s="232">
        <f>IF(N394="snížená",J394,0)</f>
        <v>0</v>
      </c>
      <c r="BG394" s="232">
        <f>IF(N394="zákl. přenesená",J394,0)</f>
        <v>0</v>
      </c>
      <c r="BH394" s="232">
        <f>IF(N394="sníž. přenesená",J394,0)</f>
        <v>0</v>
      </c>
      <c r="BI394" s="232">
        <f>IF(N394="nulová",J394,0)</f>
        <v>0</v>
      </c>
      <c r="BJ394" s="18" t="s">
        <v>87</v>
      </c>
      <c r="BK394" s="232">
        <f>ROUND(I394*H394,2)</f>
        <v>0</v>
      </c>
      <c r="BL394" s="18" t="s">
        <v>205</v>
      </c>
      <c r="BM394" s="231" t="s">
        <v>662</v>
      </c>
    </row>
    <row r="395" s="2" customFormat="1">
      <c r="A395" s="39"/>
      <c r="B395" s="40"/>
      <c r="C395" s="41"/>
      <c r="D395" s="235" t="s">
        <v>239</v>
      </c>
      <c r="E395" s="41"/>
      <c r="F395" s="256" t="s">
        <v>663</v>
      </c>
      <c r="G395" s="41"/>
      <c r="H395" s="41"/>
      <c r="I395" s="257"/>
      <c r="J395" s="41"/>
      <c r="K395" s="41"/>
      <c r="L395" s="45"/>
      <c r="M395" s="258"/>
      <c r="N395" s="259"/>
      <c r="O395" s="92"/>
      <c r="P395" s="92"/>
      <c r="Q395" s="92"/>
      <c r="R395" s="92"/>
      <c r="S395" s="92"/>
      <c r="T395" s="93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239</v>
      </c>
      <c r="AU395" s="18" t="s">
        <v>89</v>
      </c>
    </row>
    <row r="396" s="13" customFormat="1">
      <c r="A396" s="13"/>
      <c r="B396" s="233"/>
      <c r="C396" s="234"/>
      <c r="D396" s="235" t="s">
        <v>207</v>
      </c>
      <c r="E396" s="236" t="s">
        <v>1</v>
      </c>
      <c r="F396" s="237" t="s">
        <v>664</v>
      </c>
      <c r="G396" s="234"/>
      <c r="H396" s="238">
        <v>1257.971</v>
      </c>
      <c r="I396" s="239"/>
      <c r="J396" s="234"/>
      <c r="K396" s="234"/>
      <c r="L396" s="240"/>
      <c r="M396" s="241"/>
      <c r="N396" s="242"/>
      <c r="O396" s="242"/>
      <c r="P396" s="242"/>
      <c r="Q396" s="242"/>
      <c r="R396" s="242"/>
      <c r="S396" s="242"/>
      <c r="T396" s="24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4" t="s">
        <v>207</v>
      </c>
      <c r="AU396" s="244" t="s">
        <v>89</v>
      </c>
      <c r="AV396" s="13" t="s">
        <v>89</v>
      </c>
      <c r="AW396" s="13" t="s">
        <v>34</v>
      </c>
      <c r="AX396" s="13" t="s">
        <v>87</v>
      </c>
      <c r="AY396" s="244" t="s">
        <v>199</v>
      </c>
    </row>
    <row r="397" s="2" customFormat="1" ht="24.15" customHeight="1">
      <c r="A397" s="39"/>
      <c r="B397" s="40"/>
      <c r="C397" s="220" t="s">
        <v>665</v>
      </c>
      <c r="D397" s="220" t="s">
        <v>201</v>
      </c>
      <c r="E397" s="221" t="s">
        <v>666</v>
      </c>
      <c r="F397" s="222" t="s">
        <v>667</v>
      </c>
      <c r="G397" s="223" t="s">
        <v>257</v>
      </c>
      <c r="H397" s="224">
        <v>66.209000000000003</v>
      </c>
      <c r="I397" s="225"/>
      <c r="J397" s="226">
        <f>ROUND(I397*H397,2)</f>
        <v>0</v>
      </c>
      <c r="K397" s="222" t="s">
        <v>357</v>
      </c>
      <c r="L397" s="45"/>
      <c r="M397" s="227" t="s">
        <v>1</v>
      </c>
      <c r="N397" s="228" t="s">
        <v>44</v>
      </c>
      <c r="O397" s="92"/>
      <c r="P397" s="229">
        <f>O397*H397</f>
        <v>0</v>
      </c>
      <c r="Q397" s="229">
        <v>0</v>
      </c>
      <c r="R397" s="229">
        <f>Q397*H397</f>
        <v>0</v>
      </c>
      <c r="S397" s="229">
        <v>0</v>
      </c>
      <c r="T397" s="230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1" t="s">
        <v>205</v>
      </c>
      <c r="AT397" s="231" t="s">
        <v>201</v>
      </c>
      <c r="AU397" s="231" t="s">
        <v>89</v>
      </c>
      <c r="AY397" s="18" t="s">
        <v>199</v>
      </c>
      <c r="BE397" s="232">
        <f>IF(N397="základní",J397,0)</f>
        <v>0</v>
      </c>
      <c r="BF397" s="232">
        <f>IF(N397="snížená",J397,0)</f>
        <v>0</v>
      </c>
      <c r="BG397" s="232">
        <f>IF(N397="zákl. přenesená",J397,0)</f>
        <v>0</v>
      </c>
      <c r="BH397" s="232">
        <f>IF(N397="sníž. přenesená",J397,0)</f>
        <v>0</v>
      </c>
      <c r="BI397" s="232">
        <f>IF(N397="nulová",J397,0)</f>
        <v>0</v>
      </c>
      <c r="BJ397" s="18" t="s">
        <v>87</v>
      </c>
      <c r="BK397" s="232">
        <f>ROUND(I397*H397,2)</f>
        <v>0</v>
      </c>
      <c r="BL397" s="18" t="s">
        <v>205</v>
      </c>
      <c r="BM397" s="231" t="s">
        <v>668</v>
      </c>
    </row>
    <row r="398" s="2" customFormat="1">
      <c r="A398" s="39"/>
      <c r="B398" s="40"/>
      <c r="C398" s="41"/>
      <c r="D398" s="235" t="s">
        <v>239</v>
      </c>
      <c r="E398" s="41"/>
      <c r="F398" s="256" t="s">
        <v>669</v>
      </c>
      <c r="G398" s="41"/>
      <c r="H398" s="41"/>
      <c r="I398" s="257"/>
      <c r="J398" s="41"/>
      <c r="K398" s="41"/>
      <c r="L398" s="45"/>
      <c r="M398" s="258"/>
      <c r="N398" s="259"/>
      <c r="O398" s="92"/>
      <c r="P398" s="92"/>
      <c r="Q398" s="92"/>
      <c r="R398" s="92"/>
      <c r="S398" s="92"/>
      <c r="T398" s="93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239</v>
      </c>
      <c r="AU398" s="18" t="s">
        <v>89</v>
      </c>
    </row>
    <row r="399" s="12" customFormat="1" ht="22.8" customHeight="1">
      <c r="A399" s="12"/>
      <c r="B399" s="204"/>
      <c r="C399" s="205"/>
      <c r="D399" s="206" t="s">
        <v>78</v>
      </c>
      <c r="E399" s="218" t="s">
        <v>670</v>
      </c>
      <c r="F399" s="218" t="s">
        <v>671</v>
      </c>
      <c r="G399" s="205"/>
      <c r="H399" s="205"/>
      <c r="I399" s="208"/>
      <c r="J399" s="219">
        <f>BK399</f>
        <v>0</v>
      </c>
      <c r="K399" s="205"/>
      <c r="L399" s="210"/>
      <c r="M399" s="211"/>
      <c r="N399" s="212"/>
      <c r="O399" s="212"/>
      <c r="P399" s="213">
        <f>P400</f>
        <v>0</v>
      </c>
      <c r="Q399" s="212"/>
      <c r="R399" s="213">
        <f>R400</f>
        <v>0</v>
      </c>
      <c r="S399" s="212"/>
      <c r="T399" s="214">
        <f>T400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15" t="s">
        <v>87</v>
      </c>
      <c r="AT399" s="216" t="s">
        <v>78</v>
      </c>
      <c r="AU399" s="216" t="s">
        <v>87</v>
      </c>
      <c r="AY399" s="215" t="s">
        <v>199</v>
      </c>
      <c r="BK399" s="217">
        <f>BK400</f>
        <v>0</v>
      </c>
    </row>
    <row r="400" s="2" customFormat="1" ht="21.75" customHeight="1">
      <c r="A400" s="39"/>
      <c r="B400" s="40"/>
      <c r="C400" s="220" t="s">
        <v>672</v>
      </c>
      <c r="D400" s="220" t="s">
        <v>201</v>
      </c>
      <c r="E400" s="221" t="s">
        <v>673</v>
      </c>
      <c r="F400" s="222" t="s">
        <v>674</v>
      </c>
      <c r="G400" s="223" t="s">
        <v>257</v>
      </c>
      <c r="H400" s="224">
        <v>68.915000000000006</v>
      </c>
      <c r="I400" s="225"/>
      <c r="J400" s="226">
        <f>ROUND(I400*H400,2)</f>
        <v>0</v>
      </c>
      <c r="K400" s="222" t="s">
        <v>204</v>
      </c>
      <c r="L400" s="45"/>
      <c r="M400" s="227" t="s">
        <v>1</v>
      </c>
      <c r="N400" s="228" t="s">
        <v>44</v>
      </c>
      <c r="O400" s="92"/>
      <c r="P400" s="229">
        <f>O400*H400</f>
        <v>0</v>
      </c>
      <c r="Q400" s="229">
        <v>0</v>
      </c>
      <c r="R400" s="229">
        <f>Q400*H400</f>
        <v>0</v>
      </c>
      <c r="S400" s="229">
        <v>0</v>
      </c>
      <c r="T400" s="230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1" t="s">
        <v>205</v>
      </c>
      <c r="AT400" s="231" t="s">
        <v>201</v>
      </c>
      <c r="AU400" s="231" t="s">
        <v>89</v>
      </c>
      <c r="AY400" s="18" t="s">
        <v>199</v>
      </c>
      <c r="BE400" s="232">
        <f>IF(N400="základní",J400,0)</f>
        <v>0</v>
      </c>
      <c r="BF400" s="232">
        <f>IF(N400="snížená",J400,0)</f>
        <v>0</v>
      </c>
      <c r="BG400" s="232">
        <f>IF(N400="zákl. přenesená",J400,0)</f>
        <v>0</v>
      </c>
      <c r="BH400" s="232">
        <f>IF(N400="sníž. přenesená",J400,0)</f>
        <v>0</v>
      </c>
      <c r="BI400" s="232">
        <f>IF(N400="nulová",J400,0)</f>
        <v>0</v>
      </c>
      <c r="BJ400" s="18" t="s">
        <v>87</v>
      </c>
      <c r="BK400" s="232">
        <f>ROUND(I400*H400,2)</f>
        <v>0</v>
      </c>
      <c r="BL400" s="18" t="s">
        <v>205</v>
      </c>
      <c r="BM400" s="231" t="s">
        <v>675</v>
      </c>
    </row>
    <row r="401" s="12" customFormat="1" ht="25.92" customHeight="1">
      <c r="A401" s="12"/>
      <c r="B401" s="204"/>
      <c r="C401" s="205"/>
      <c r="D401" s="206" t="s">
        <v>78</v>
      </c>
      <c r="E401" s="207" t="s">
        <v>676</v>
      </c>
      <c r="F401" s="207" t="s">
        <v>677</v>
      </c>
      <c r="G401" s="205"/>
      <c r="H401" s="205"/>
      <c r="I401" s="208"/>
      <c r="J401" s="209">
        <f>BK401</f>
        <v>0</v>
      </c>
      <c r="K401" s="205"/>
      <c r="L401" s="210"/>
      <c r="M401" s="211"/>
      <c r="N401" s="212"/>
      <c r="O401" s="212"/>
      <c r="P401" s="213">
        <f>P402+P433+P437+P446+P458+P461+P479+P488+P501+P518+P552+P558+P595+P674+P692+P714+P754</f>
        <v>0</v>
      </c>
      <c r="Q401" s="212"/>
      <c r="R401" s="213">
        <f>R402+R433+R437+R446+R458+R461+R479+R488+R501+R518+R552+R558+R595+R674+R692+R714+R754</f>
        <v>31.130909630000001</v>
      </c>
      <c r="S401" s="212"/>
      <c r="T401" s="214">
        <f>T402+T433+T437+T446+T458+T461+T479+T488+T501+T518+T552+T558+T595+T674+T692+T714+T754</f>
        <v>22.596209229999999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15" t="s">
        <v>89</v>
      </c>
      <c r="AT401" s="216" t="s">
        <v>78</v>
      </c>
      <c r="AU401" s="216" t="s">
        <v>79</v>
      </c>
      <c r="AY401" s="215" t="s">
        <v>199</v>
      </c>
      <c r="BK401" s="217">
        <f>BK402+BK433+BK437+BK446+BK458+BK461+BK479+BK488+BK501+BK518+BK552+BK558+BK595+BK674+BK692+BK714+BK754</f>
        <v>0</v>
      </c>
    </row>
    <row r="402" s="12" customFormat="1" ht="22.8" customHeight="1">
      <c r="A402" s="12"/>
      <c r="B402" s="204"/>
      <c r="C402" s="205"/>
      <c r="D402" s="206" t="s">
        <v>78</v>
      </c>
      <c r="E402" s="218" t="s">
        <v>678</v>
      </c>
      <c r="F402" s="218" t="s">
        <v>679</v>
      </c>
      <c r="G402" s="205"/>
      <c r="H402" s="205"/>
      <c r="I402" s="208"/>
      <c r="J402" s="219">
        <f>BK402</f>
        <v>0</v>
      </c>
      <c r="K402" s="205"/>
      <c r="L402" s="210"/>
      <c r="M402" s="211"/>
      <c r="N402" s="212"/>
      <c r="O402" s="212"/>
      <c r="P402" s="213">
        <f>SUM(P403:P432)</f>
        <v>0</v>
      </c>
      <c r="Q402" s="212"/>
      <c r="R402" s="213">
        <f>SUM(R403:R432)</f>
        <v>0.0200625</v>
      </c>
      <c r="S402" s="212"/>
      <c r="T402" s="214">
        <f>SUM(T403:T432)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15" t="s">
        <v>89</v>
      </c>
      <c r="AT402" s="216" t="s">
        <v>78</v>
      </c>
      <c r="AU402" s="216" t="s">
        <v>87</v>
      </c>
      <c r="AY402" s="215" t="s">
        <v>199</v>
      </c>
      <c r="BK402" s="217">
        <f>SUM(BK403:BK432)</f>
        <v>0</v>
      </c>
    </row>
    <row r="403" s="2" customFormat="1" ht="24.15" customHeight="1">
      <c r="A403" s="39"/>
      <c r="B403" s="40"/>
      <c r="C403" s="220" t="s">
        <v>680</v>
      </c>
      <c r="D403" s="220" t="s">
        <v>201</v>
      </c>
      <c r="E403" s="221" t="s">
        <v>681</v>
      </c>
      <c r="F403" s="222" t="s">
        <v>682</v>
      </c>
      <c r="G403" s="223" t="s">
        <v>98</v>
      </c>
      <c r="H403" s="224">
        <v>0.97999999999999998</v>
      </c>
      <c r="I403" s="225"/>
      <c r="J403" s="226">
        <f>ROUND(I403*H403,2)</f>
        <v>0</v>
      </c>
      <c r="K403" s="222" t="s">
        <v>204</v>
      </c>
      <c r="L403" s="45"/>
      <c r="M403" s="227" t="s">
        <v>1</v>
      </c>
      <c r="N403" s="228" t="s">
        <v>44</v>
      </c>
      <c r="O403" s="92"/>
      <c r="P403" s="229">
        <f>O403*H403</f>
        <v>0</v>
      </c>
      <c r="Q403" s="229">
        <v>0</v>
      </c>
      <c r="R403" s="229">
        <f>Q403*H403</f>
        <v>0</v>
      </c>
      <c r="S403" s="229">
        <v>0</v>
      </c>
      <c r="T403" s="230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1" t="s">
        <v>273</v>
      </c>
      <c r="AT403" s="231" t="s">
        <v>201</v>
      </c>
      <c r="AU403" s="231" t="s">
        <v>89</v>
      </c>
      <c r="AY403" s="18" t="s">
        <v>199</v>
      </c>
      <c r="BE403" s="232">
        <f>IF(N403="základní",J403,0)</f>
        <v>0</v>
      </c>
      <c r="BF403" s="232">
        <f>IF(N403="snížená",J403,0)</f>
        <v>0</v>
      </c>
      <c r="BG403" s="232">
        <f>IF(N403="zákl. přenesená",J403,0)</f>
        <v>0</v>
      </c>
      <c r="BH403" s="232">
        <f>IF(N403="sníž. přenesená",J403,0)</f>
        <v>0</v>
      </c>
      <c r="BI403" s="232">
        <f>IF(N403="nulová",J403,0)</f>
        <v>0</v>
      </c>
      <c r="BJ403" s="18" t="s">
        <v>87</v>
      </c>
      <c r="BK403" s="232">
        <f>ROUND(I403*H403,2)</f>
        <v>0</v>
      </c>
      <c r="BL403" s="18" t="s">
        <v>273</v>
      </c>
      <c r="BM403" s="231" t="s">
        <v>683</v>
      </c>
    </row>
    <row r="404" s="2" customFormat="1">
      <c r="A404" s="39"/>
      <c r="B404" s="40"/>
      <c r="C404" s="41"/>
      <c r="D404" s="235" t="s">
        <v>239</v>
      </c>
      <c r="E404" s="41"/>
      <c r="F404" s="256" t="s">
        <v>684</v>
      </c>
      <c r="G404" s="41"/>
      <c r="H404" s="41"/>
      <c r="I404" s="257"/>
      <c r="J404" s="41"/>
      <c r="K404" s="41"/>
      <c r="L404" s="45"/>
      <c r="M404" s="258"/>
      <c r="N404" s="259"/>
      <c r="O404" s="92"/>
      <c r="P404" s="92"/>
      <c r="Q404" s="92"/>
      <c r="R404" s="92"/>
      <c r="S404" s="92"/>
      <c r="T404" s="93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239</v>
      </c>
      <c r="AU404" s="18" t="s">
        <v>89</v>
      </c>
    </row>
    <row r="405" s="13" customFormat="1">
      <c r="A405" s="13"/>
      <c r="B405" s="233"/>
      <c r="C405" s="234"/>
      <c r="D405" s="235" t="s">
        <v>207</v>
      </c>
      <c r="E405" s="236" t="s">
        <v>1</v>
      </c>
      <c r="F405" s="237" t="s">
        <v>133</v>
      </c>
      <c r="G405" s="234"/>
      <c r="H405" s="238">
        <v>0.97999999999999998</v>
      </c>
      <c r="I405" s="239"/>
      <c r="J405" s="234"/>
      <c r="K405" s="234"/>
      <c r="L405" s="240"/>
      <c r="M405" s="241"/>
      <c r="N405" s="242"/>
      <c r="O405" s="242"/>
      <c r="P405" s="242"/>
      <c r="Q405" s="242"/>
      <c r="R405" s="242"/>
      <c r="S405" s="242"/>
      <c r="T405" s="24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4" t="s">
        <v>207</v>
      </c>
      <c r="AU405" s="244" t="s">
        <v>89</v>
      </c>
      <c r="AV405" s="13" t="s">
        <v>89</v>
      </c>
      <c r="AW405" s="13" t="s">
        <v>34</v>
      </c>
      <c r="AX405" s="13" t="s">
        <v>87</v>
      </c>
      <c r="AY405" s="244" t="s">
        <v>199</v>
      </c>
    </row>
    <row r="406" s="2" customFormat="1" ht="16.5" customHeight="1">
      <c r="A406" s="39"/>
      <c r="B406" s="40"/>
      <c r="C406" s="260" t="s">
        <v>685</v>
      </c>
      <c r="D406" s="260" t="s">
        <v>281</v>
      </c>
      <c r="E406" s="261" t="s">
        <v>686</v>
      </c>
      <c r="F406" s="262" t="s">
        <v>687</v>
      </c>
      <c r="G406" s="263" t="s">
        <v>257</v>
      </c>
      <c r="H406" s="264">
        <v>0.001</v>
      </c>
      <c r="I406" s="265"/>
      <c r="J406" s="266">
        <f>ROUND(I406*H406,2)</f>
        <v>0</v>
      </c>
      <c r="K406" s="262" t="s">
        <v>204</v>
      </c>
      <c r="L406" s="267"/>
      <c r="M406" s="268" t="s">
        <v>1</v>
      </c>
      <c r="N406" s="269" t="s">
        <v>44</v>
      </c>
      <c r="O406" s="92"/>
      <c r="P406" s="229">
        <f>O406*H406</f>
        <v>0</v>
      </c>
      <c r="Q406" s="229">
        <v>1</v>
      </c>
      <c r="R406" s="229">
        <f>Q406*H406</f>
        <v>0.001</v>
      </c>
      <c r="S406" s="229">
        <v>0</v>
      </c>
      <c r="T406" s="230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1" t="s">
        <v>354</v>
      </c>
      <c r="AT406" s="231" t="s">
        <v>281</v>
      </c>
      <c r="AU406" s="231" t="s">
        <v>89</v>
      </c>
      <c r="AY406" s="18" t="s">
        <v>199</v>
      </c>
      <c r="BE406" s="232">
        <f>IF(N406="základní",J406,0)</f>
        <v>0</v>
      </c>
      <c r="BF406" s="232">
        <f>IF(N406="snížená",J406,0)</f>
        <v>0</v>
      </c>
      <c r="BG406" s="232">
        <f>IF(N406="zákl. přenesená",J406,0)</f>
        <v>0</v>
      </c>
      <c r="BH406" s="232">
        <f>IF(N406="sníž. přenesená",J406,0)</f>
        <v>0</v>
      </c>
      <c r="BI406" s="232">
        <f>IF(N406="nulová",J406,0)</f>
        <v>0</v>
      </c>
      <c r="BJ406" s="18" t="s">
        <v>87</v>
      </c>
      <c r="BK406" s="232">
        <f>ROUND(I406*H406,2)</f>
        <v>0</v>
      </c>
      <c r="BL406" s="18" t="s">
        <v>273</v>
      </c>
      <c r="BM406" s="231" t="s">
        <v>688</v>
      </c>
    </row>
    <row r="407" s="13" customFormat="1">
      <c r="A407" s="13"/>
      <c r="B407" s="233"/>
      <c r="C407" s="234"/>
      <c r="D407" s="235" t="s">
        <v>207</v>
      </c>
      <c r="E407" s="234"/>
      <c r="F407" s="237" t="s">
        <v>689</v>
      </c>
      <c r="G407" s="234"/>
      <c r="H407" s="238">
        <v>0.001</v>
      </c>
      <c r="I407" s="239"/>
      <c r="J407" s="234"/>
      <c r="K407" s="234"/>
      <c r="L407" s="240"/>
      <c r="M407" s="241"/>
      <c r="N407" s="242"/>
      <c r="O407" s="242"/>
      <c r="P407" s="242"/>
      <c r="Q407" s="242"/>
      <c r="R407" s="242"/>
      <c r="S407" s="242"/>
      <c r="T407" s="24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4" t="s">
        <v>207</v>
      </c>
      <c r="AU407" s="244" t="s">
        <v>89</v>
      </c>
      <c r="AV407" s="13" t="s">
        <v>89</v>
      </c>
      <c r="AW407" s="13" t="s">
        <v>4</v>
      </c>
      <c r="AX407" s="13" t="s">
        <v>87</v>
      </c>
      <c r="AY407" s="244" t="s">
        <v>199</v>
      </c>
    </row>
    <row r="408" s="2" customFormat="1" ht="24.15" customHeight="1">
      <c r="A408" s="39"/>
      <c r="B408" s="40"/>
      <c r="C408" s="220" t="s">
        <v>690</v>
      </c>
      <c r="D408" s="220" t="s">
        <v>201</v>
      </c>
      <c r="E408" s="221" t="s">
        <v>691</v>
      </c>
      <c r="F408" s="222" t="s">
        <v>692</v>
      </c>
      <c r="G408" s="223" t="s">
        <v>98</v>
      </c>
      <c r="H408" s="224">
        <v>1.6799999999999999</v>
      </c>
      <c r="I408" s="225"/>
      <c r="J408" s="226">
        <f>ROUND(I408*H408,2)</f>
        <v>0</v>
      </c>
      <c r="K408" s="222" t="s">
        <v>204</v>
      </c>
      <c r="L408" s="45"/>
      <c r="M408" s="227" t="s">
        <v>1</v>
      </c>
      <c r="N408" s="228" t="s">
        <v>44</v>
      </c>
      <c r="O408" s="92"/>
      <c r="P408" s="229">
        <f>O408*H408</f>
        <v>0</v>
      </c>
      <c r="Q408" s="229">
        <v>0</v>
      </c>
      <c r="R408" s="229">
        <f>Q408*H408</f>
        <v>0</v>
      </c>
      <c r="S408" s="229">
        <v>0</v>
      </c>
      <c r="T408" s="230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1" t="s">
        <v>273</v>
      </c>
      <c r="AT408" s="231" t="s">
        <v>201</v>
      </c>
      <c r="AU408" s="231" t="s">
        <v>89</v>
      </c>
      <c r="AY408" s="18" t="s">
        <v>199</v>
      </c>
      <c r="BE408" s="232">
        <f>IF(N408="základní",J408,0)</f>
        <v>0</v>
      </c>
      <c r="BF408" s="232">
        <f>IF(N408="snížená",J408,0)</f>
        <v>0</v>
      </c>
      <c r="BG408" s="232">
        <f>IF(N408="zákl. přenesená",J408,0)</f>
        <v>0</v>
      </c>
      <c r="BH408" s="232">
        <f>IF(N408="sníž. přenesená",J408,0)</f>
        <v>0</v>
      </c>
      <c r="BI408" s="232">
        <f>IF(N408="nulová",J408,0)</f>
        <v>0</v>
      </c>
      <c r="BJ408" s="18" t="s">
        <v>87</v>
      </c>
      <c r="BK408" s="232">
        <f>ROUND(I408*H408,2)</f>
        <v>0</v>
      </c>
      <c r="BL408" s="18" t="s">
        <v>273</v>
      </c>
      <c r="BM408" s="231" t="s">
        <v>693</v>
      </c>
    </row>
    <row r="409" s="2" customFormat="1">
      <c r="A409" s="39"/>
      <c r="B409" s="40"/>
      <c r="C409" s="41"/>
      <c r="D409" s="235" t="s">
        <v>239</v>
      </c>
      <c r="E409" s="41"/>
      <c r="F409" s="256" t="s">
        <v>684</v>
      </c>
      <c r="G409" s="41"/>
      <c r="H409" s="41"/>
      <c r="I409" s="257"/>
      <c r="J409" s="41"/>
      <c r="K409" s="41"/>
      <c r="L409" s="45"/>
      <c r="M409" s="258"/>
      <c r="N409" s="259"/>
      <c r="O409" s="92"/>
      <c r="P409" s="92"/>
      <c r="Q409" s="92"/>
      <c r="R409" s="92"/>
      <c r="S409" s="92"/>
      <c r="T409" s="93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239</v>
      </c>
      <c r="AU409" s="18" t="s">
        <v>89</v>
      </c>
    </row>
    <row r="410" s="13" customFormat="1">
      <c r="A410" s="13"/>
      <c r="B410" s="233"/>
      <c r="C410" s="234"/>
      <c r="D410" s="235" t="s">
        <v>207</v>
      </c>
      <c r="E410" s="236" t="s">
        <v>1</v>
      </c>
      <c r="F410" s="237" t="s">
        <v>694</v>
      </c>
      <c r="G410" s="234"/>
      <c r="H410" s="238">
        <v>0.83999999999999997</v>
      </c>
      <c r="I410" s="239"/>
      <c r="J410" s="234"/>
      <c r="K410" s="234"/>
      <c r="L410" s="240"/>
      <c r="M410" s="241"/>
      <c r="N410" s="242"/>
      <c r="O410" s="242"/>
      <c r="P410" s="242"/>
      <c r="Q410" s="242"/>
      <c r="R410" s="242"/>
      <c r="S410" s="242"/>
      <c r="T410" s="24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4" t="s">
        <v>207</v>
      </c>
      <c r="AU410" s="244" t="s">
        <v>89</v>
      </c>
      <c r="AV410" s="13" t="s">
        <v>89</v>
      </c>
      <c r="AW410" s="13" t="s">
        <v>34</v>
      </c>
      <c r="AX410" s="13" t="s">
        <v>79</v>
      </c>
      <c r="AY410" s="244" t="s">
        <v>199</v>
      </c>
    </row>
    <row r="411" s="13" customFormat="1">
      <c r="A411" s="13"/>
      <c r="B411" s="233"/>
      <c r="C411" s="234"/>
      <c r="D411" s="235" t="s">
        <v>207</v>
      </c>
      <c r="E411" s="236" t="s">
        <v>1</v>
      </c>
      <c r="F411" s="237" t="s">
        <v>694</v>
      </c>
      <c r="G411" s="234"/>
      <c r="H411" s="238">
        <v>0.83999999999999997</v>
      </c>
      <c r="I411" s="239"/>
      <c r="J411" s="234"/>
      <c r="K411" s="234"/>
      <c r="L411" s="240"/>
      <c r="M411" s="241"/>
      <c r="N411" s="242"/>
      <c r="O411" s="242"/>
      <c r="P411" s="242"/>
      <c r="Q411" s="242"/>
      <c r="R411" s="242"/>
      <c r="S411" s="242"/>
      <c r="T411" s="24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4" t="s">
        <v>207</v>
      </c>
      <c r="AU411" s="244" t="s">
        <v>89</v>
      </c>
      <c r="AV411" s="13" t="s">
        <v>89</v>
      </c>
      <c r="AW411" s="13" t="s">
        <v>34</v>
      </c>
      <c r="AX411" s="13" t="s">
        <v>79</v>
      </c>
      <c r="AY411" s="244" t="s">
        <v>199</v>
      </c>
    </row>
    <row r="412" s="14" customFormat="1">
      <c r="A412" s="14"/>
      <c r="B412" s="245"/>
      <c r="C412" s="246"/>
      <c r="D412" s="235" t="s">
        <v>207</v>
      </c>
      <c r="E412" s="247" t="s">
        <v>1</v>
      </c>
      <c r="F412" s="248" t="s">
        <v>221</v>
      </c>
      <c r="G412" s="246"/>
      <c r="H412" s="249">
        <v>1.6799999999999999</v>
      </c>
      <c r="I412" s="250"/>
      <c r="J412" s="246"/>
      <c r="K412" s="246"/>
      <c r="L412" s="251"/>
      <c r="M412" s="252"/>
      <c r="N412" s="253"/>
      <c r="O412" s="253"/>
      <c r="P412" s="253"/>
      <c r="Q412" s="253"/>
      <c r="R412" s="253"/>
      <c r="S412" s="253"/>
      <c r="T412" s="25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5" t="s">
        <v>207</v>
      </c>
      <c r="AU412" s="255" t="s">
        <v>89</v>
      </c>
      <c r="AV412" s="14" t="s">
        <v>205</v>
      </c>
      <c r="AW412" s="14" t="s">
        <v>34</v>
      </c>
      <c r="AX412" s="14" t="s">
        <v>87</v>
      </c>
      <c r="AY412" s="255" t="s">
        <v>199</v>
      </c>
    </row>
    <row r="413" s="2" customFormat="1" ht="16.5" customHeight="1">
      <c r="A413" s="39"/>
      <c r="B413" s="40"/>
      <c r="C413" s="260" t="s">
        <v>695</v>
      </c>
      <c r="D413" s="260" t="s">
        <v>281</v>
      </c>
      <c r="E413" s="261" t="s">
        <v>686</v>
      </c>
      <c r="F413" s="262" t="s">
        <v>687</v>
      </c>
      <c r="G413" s="263" t="s">
        <v>257</v>
      </c>
      <c r="H413" s="264">
        <v>0.001</v>
      </c>
      <c r="I413" s="265"/>
      <c r="J413" s="266">
        <f>ROUND(I413*H413,2)</f>
        <v>0</v>
      </c>
      <c r="K413" s="262" t="s">
        <v>204</v>
      </c>
      <c r="L413" s="267"/>
      <c r="M413" s="268" t="s">
        <v>1</v>
      </c>
      <c r="N413" s="269" t="s">
        <v>44</v>
      </c>
      <c r="O413" s="92"/>
      <c r="P413" s="229">
        <f>O413*H413</f>
        <v>0</v>
      </c>
      <c r="Q413" s="229">
        <v>1</v>
      </c>
      <c r="R413" s="229">
        <f>Q413*H413</f>
        <v>0.001</v>
      </c>
      <c r="S413" s="229">
        <v>0</v>
      </c>
      <c r="T413" s="230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1" t="s">
        <v>354</v>
      </c>
      <c r="AT413" s="231" t="s">
        <v>281</v>
      </c>
      <c r="AU413" s="231" t="s">
        <v>89</v>
      </c>
      <c r="AY413" s="18" t="s">
        <v>199</v>
      </c>
      <c r="BE413" s="232">
        <f>IF(N413="základní",J413,0)</f>
        <v>0</v>
      </c>
      <c r="BF413" s="232">
        <f>IF(N413="snížená",J413,0)</f>
        <v>0</v>
      </c>
      <c r="BG413" s="232">
        <f>IF(N413="zákl. přenesená",J413,0)</f>
        <v>0</v>
      </c>
      <c r="BH413" s="232">
        <f>IF(N413="sníž. přenesená",J413,0)</f>
        <v>0</v>
      </c>
      <c r="BI413" s="232">
        <f>IF(N413="nulová",J413,0)</f>
        <v>0</v>
      </c>
      <c r="BJ413" s="18" t="s">
        <v>87</v>
      </c>
      <c r="BK413" s="232">
        <f>ROUND(I413*H413,2)</f>
        <v>0</v>
      </c>
      <c r="BL413" s="18" t="s">
        <v>273</v>
      </c>
      <c r="BM413" s="231" t="s">
        <v>696</v>
      </c>
    </row>
    <row r="414" s="13" customFormat="1">
      <c r="A414" s="13"/>
      <c r="B414" s="233"/>
      <c r="C414" s="234"/>
      <c r="D414" s="235" t="s">
        <v>207</v>
      </c>
      <c r="E414" s="234"/>
      <c r="F414" s="237" t="s">
        <v>697</v>
      </c>
      <c r="G414" s="234"/>
      <c r="H414" s="238">
        <v>0.001</v>
      </c>
      <c r="I414" s="239"/>
      <c r="J414" s="234"/>
      <c r="K414" s="234"/>
      <c r="L414" s="240"/>
      <c r="M414" s="241"/>
      <c r="N414" s="242"/>
      <c r="O414" s="242"/>
      <c r="P414" s="242"/>
      <c r="Q414" s="242"/>
      <c r="R414" s="242"/>
      <c r="S414" s="242"/>
      <c r="T414" s="24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4" t="s">
        <v>207</v>
      </c>
      <c r="AU414" s="244" t="s">
        <v>89</v>
      </c>
      <c r="AV414" s="13" t="s">
        <v>89</v>
      </c>
      <c r="AW414" s="13" t="s">
        <v>4</v>
      </c>
      <c r="AX414" s="13" t="s">
        <v>87</v>
      </c>
      <c r="AY414" s="244" t="s">
        <v>199</v>
      </c>
    </row>
    <row r="415" s="2" customFormat="1" ht="24.15" customHeight="1">
      <c r="A415" s="39"/>
      <c r="B415" s="40"/>
      <c r="C415" s="220" t="s">
        <v>698</v>
      </c>
      <c r="D415" s="220" t="s">
        <v>201</v>
      </c>
      <c r="E415" s="221" t="s">
        <v>699</v>
      </c>
      <c r="F415" s="222" t="s">
        <v>700</v>
      </c>
      <c r="G415" s="223" t="s">
        <v>98</v>
      </c>
      <c r="H415" s="224">
        <v>0.97999999999999998</v>
      </c>
      <c r="I415" s="225"/>
      <c r="J415" s="226">
        <f>ROUND(I415*H415,2)</f>
        <v>0</v>
      </c>
      <c r="K415" s="222" t="s">
        <v>204</v>
      </c>
      <c r="L415" s="45"/>
      <c r="M415" s="227" t="s">
        <v>1</v>
      </c>
      <c r="N415" s="228" t="s">
        <v>44</v>
      </c>
      <c r="O415" s="92"/>
      <c r="P415" s="229">
        <f>O415*H415</f>
        <v>0</v>
      </c>
      <c r="Q415" s="229">
        <v>0.00040000000000000002</v>
      </c>
      <c r="R415" s="229">
        <f>Q415*H415</f>
        <v>0.00039199999999999999</v>
      </c>
      <c r="S415" s="229">
        <v>0</v>
      </c>
      <c r="T415" s="230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1" t="s">
        <v>273</v>
      </c>
      <c r="AT415" s="231" t="s">
        <v>201</v>
      </c>
      <c r="AU415" s="231" t="s">
        <v>89</v>
      </c>
      <c r="AY415" s="18" t="s">
        <v>199</v>
      </c>
      <c r="BE415" s="232">
        <f>IF(N415="základní",J415,0)</f>
        <v>0</v>
      </c>
      <c r="BF415" s="232">
        <f>IF(N415="snížená",J415,0)</f>
        <v>0</v>
      </c>
      <c r="BG415" s="232">
        <f>IF(N415="zákl. přenesená",J415,0)</f>
        <v>0</v>
      </c>
      <c r="BH415" s="232">
        <f>IF(N415="sníž. přenesená",J415,0)</f>
        <v>0</v>
      </c>
      <c r="BI415" s="232">
        <f>IF(N415="nulová",J415,0)</f>
        <v>0</v>
      </c>
      <c r="BJ415" s="18" t="s">
        <v>87</v>
      </c>
      <c r="BK415" s="232">
        <f>ROUND(I415*H415,2)</f>
        <v>0</v>
      </c>
      <c r="BL415" s="18" t="s">
        <v>273</v>
      </c>
      <c r="BM415" s="231" t="s">
        <v>701</v>
      </c>
    </row>
    <row r="416" s="2" customFormat="1">
      <c r="A416" s="39"/>
      <c r="B416" s="40"/>
      <c r="C416" s="41"/>
      <c r="D416" s="235" t="s">
        <v>239</v>
      </c>
      <c r="E416" s="41"/>
      <c r="F416" s="256" t="s">
        <v>684</v>
      </c>
      <c r="G416" s="41"/>
      <c r="H416" s="41"/>
      <c r="I416" s="257"/>
      <c r="J416" s="41"/>
      <c r="K416" s="41"/>
      <c r="L416" s="45"/>
      <c r="M416" s="258"/>
      <c r="N416" s="259"/>
      <c r="O416" s="92"/>
      <c r="P416" s="92"/>
      <c r="Q416" s="92"/>
      <c r="R416" s="92"/>
      <c r="S416" s="92"/>
      <c r="T416" s="93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239</v>
      </c>
      <c r="AU416" s="18" t="s">
        <v>89</v>
      </c>
    </row>
    <row r="417" s="2" customFormat="1" ht="49.05" customHeight="1">
      <c r="A417" s="39"/>
      <c r="B417" s="40"/>
      <c r="C417" s="260" t="s">
        <v>702</v>
      </c>
      <c r="D417" s="260" t="s">
        <v>281</v>
      </c>
      <c r="E417" s="261" t="s">
        <v>703</v>
      </c>
      <c r="F417" s="262" t="s">
        <v>704</v>
      </c>
      <c r="G417" s="263" t="s">
        <v>98</v>
      </c>
      <c r="H417" s="264">
        <v>1.1419999999999999</v>
      </c>
      <c r="I417" s="265"/>
      <c r="J417" s="266">
        <f>ROUND(I417*H417,2)</f>
        <v>0</v>
      </c>
      <c r="K417" s="262" t="s">
        <v>204</v>
      </c>
      <c r="L417" s="267"/>
      <c r="M417" s="268" t="s">
        <v>1</v>
      </c>
      <c r="N417" s="269" t="s">
        <v>44</v>
      </c>
      <c r="O417" s="92"/>
      <c r="P417" s="229">
        <f>O417*H417</f>
        <v>0</v>
      </c>
      <c r="Q417" s="229">
        <v>0.0053</v>
      </c>
      <c r="R417" s="229">
        <f>Q417*H417</f>
        <v>0.0060525999999999991</v>
      </c>
      <c r="S417" s="229">
        <v>0</v>
      </c>
      <c r="T417" s="230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1" t="s">
        <v>354</v>
      </c>
      <c r="AT417" s="231" t="s">
        <v>281</v>
      </c>
      <c r="AU417" s="231" t="s">
        <v>89</v>
      </c>
      <c r="AY417" s="18" t="s">
        <v>199</v>
      </c>
      <c r="BE417" s="232">
        <f>IF(N417="základní",J417,0)</f>
        <v>0</v>
      </c>
      <c r="BF417" s="232">
        <f>IF(N417="snížená",J417,0)</f>
        <v>0</v>
      </c>
      <c r="BG417" s="232">
        <f>IF(N417="zákl. přenesená",J417,0)</f>
        <v>0</v>
      </c>
      <c r="BH417" s="232">
        <f>IF(N417="sníž. přenesená",J417,0)</f>
        <v>0</v>
      </c>
      <c r="BI417" s="232">
        <f>IF(N417="nulová",J417,0)</f>
        <v>0</v>
      </c>
      <c r="BJ417" s="18" t="s">
        <v>87</v>
      </c>
      <c r="BK417" s="232">
        <f>ROUND(I417*H417,2)</f>
        <v>0</v>
      </c>
      <c r="BL417" s="18" t="s">
        <v>273</v>
      </c>
      <c r="BM417" s="231" t="s">
        <v>705</v>
      </c>
    </row>
    <row r="418" s="13" customFormat="1">
      <c r="A418" s="13"/>
      <c r="B418" s="233"/>
      <c r="C418" s="234"/>
      <c r="D418" s="235" t="s">
        <v>207</v>
      </c>
      <c r="E418" s="236" t="s">
        <v>1</v>
      </c>
      <c r="F418" s="237" t="s">
        <v>133</v>
      </c>
      <c r="G418" s="234"/>
      <c r="H418" s="238">
        <v>0.97999999999999998</v>
      </c>
      <c r="I418" s="239"/>
      <c r="J418" s="234"/>
      <c r="K418" s="234"/>
      <c r="L418" s="240"/>
      <c r="M418" s="241"/>
      <c r="N418" s="242"/>
      <c r="O418" s="242"/>
      <c r="P418" s="242"/>
      <c r="Q418" s="242"/>
      <c r="R418" s="242"/>
      <c r="S418" s="242"/>
      <c r="T418" s="24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4" t="s">
        <v>207</v>
      </c>
      <c r="AU418" s="244" t="s">
        <v>89</v>
      </c>
      <c r="AV418" s="13" t="s">
        <v>89</v>
      </c>
      <c r="AW418" s="13" t="s">
        <v>34</v>
      </c>
      <c r="AX418" s="13" t="s">
        <v>87</v>
      </c>
      <c r="AY418" s="244" t="s">
        <v>199</v>
      </c>
    </row>
    <row r="419" s="13" customFormat="1">
      <c r="A419" s="13"/>
      <c r="B419" s="233"/>
      <c r="C419" s="234"/>
      <c r="D419" s="235" t="s">
        <v>207</v>
      </c>
      <c r="E419" s="234"/>
      <c r="F419" s="237" t="s">
        <v>706</v>
      </c>
      <c r="G419" s="234"/>
      <c r="H419" s="238">
        <v>1.1419999999999999</v>
      </c>
      <c r="I419" s="239"/>
      <c r="J419" s="234"/>
      <c r="K419" s="234"/>
      <c r="L419" s="240"/>
      <c r="M419" s="241"/>
      <c r="N419" s="242"/>
      <c r="O419" s="242"/>
      <c r="P419" s="242"/>
      <c r="Q419" s="242"/>
      <c r="R419" s="242"/>
      <c r="S419" s="242"/>
      <c r="T419" s="24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4" t="s">
        <v>207</v>
      </c>
      <c r="AU419" s="244" t="s">
        <v>89</v>
      </c>
      <c r="AV419" s="13" t="s">
        <v>89</v>
      </c>
      <c r="AW419" s="13" t="s">
        <v>4</v>
      </c>
      <c r="AX419" s="13" t="s">
        <v>87</v>
      </c>
      <c r="AY419" s="244" t="s">
        <v>199</v>
      </c>
    </row>
    <row r="420" s="2" customFormat="1" ht="24.15" customHeight="1">
      <c r="A420" s="39"/>
      <c r="B420" s="40"/>
      <c r="C420" s="220" t="s">
        <v>707</v>
      </c>
      <c r="D420" s="220" t="s">
        <v>201</v>
      </c>
      <c r="E420" s="221" t="s">
        <v>708</v>
      </c>
      <c r="F420" s="222" t="s">
        <v>709</v>
      </c>
      <c r="G420" s="223" t="s">
        <v>98</v>
      </c>
      <c r="H420" s="224">
        <v>1.6799999999999999</v>
      </c>
      <c r="I420" s="225"/>
      <c r="J420" s="226">
        <f>ROUND(I420*H420,2)</f>
        <v>0</v>
      </c>
      <c r="K420" s="222" t="s">
        <v>204</v>
      </c>
      <c r="L420" s="45"/>
      <c r="M420" s="227" t="s">
        <v>1</v>
      </c>
      <c r="N420" s="228" t="s">
        <v>44</v>
      </c>
      <c r="O420" s="92"/>
      <c r="P420" s="229">
        <f>O420*H420</f>
        <v>0</v>
      </c>
      <c r="Q420" s="229">
        <v>0.00040000000000000002</v>
      </c>
      <c r="R420" s="229">
        <f>Q420*H420</f>
        <v>0.00067199999999999996</v>
      </c>
      <c r="S420" s="229">
        <v>0</v>
      </c>
      <c r="T420" s="230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1" t="s">
        <v>273</v>
      </c>
      <c r="AT420" s="231" t="s">
        <v>201</v>
      </c>
      <c r="AU420" s="231" t="s">
        <v>89</v>
      </c>
      <c r="AY420" s="18" t="s">
        <v>199</v>
      </c>
      <c r="BE420" s="232">
        <f>IF(N420="základní",J420,0)</f>
        <v>0</v>
      </c>
      <c r="BF420" s="232">
        <f>IF(N420="snížená",J420,0)</f>
        <v>0</v>
      </c>
      <c r="BG420" s="232">
        <f>IF(N420="zákl. přenesená",J420,0)</f>
        <v>0</v>
      </c>
      <c r="BH420" s="232">
        <f>IF(N420="sníž. přenesená",J420,0)</f>
        <v>0</v>
      </c>
      <c r="BI420" s="232">
        <f>IF(N420="nulová",J420,0)</f>
        <v>0</v>
      </c>
      <c r="BJ420" s="18" t="s">
        <v>87</v>
      </c>
      <c r="BK420" s="232">
        <f>ROUND(I420*H420,2)</f>
        <v>0</v>
      </c>
      <c r="BL420" s="18" t="s">
        <v>273</v>
      </c>
      <c r="BM420" s="231" t="s">
        <v>710</v>
      </c>
    </row>
    <row r="421" s="2" customFormat="1">
      <c r="A421" s="39"/>
      <c r="B421" s="40"/>
      <c r="C421" s="41"/>
      <c r="D421" s="235" t="s">
        <v>239</v>
      </c>
      <c r="E421" s="41"/>
      <c r="F421" s="256" t="s">
        <v>684</v>
      </c>
      <c r="G421" s="41"/>
      <c r="H421" s="41"/>
      <c r="I421" s="257"/>
      <c r="J421" s="41"/>
      <c r="K421" s="41"/>
      <c r="L421" s="45"/>
      <c r="M421" s="258"/>
      <c r="N421" s="259"/>
      <c r="O421" s="92"/>
      <c r="P421" s="92"/>
      <c r="Q421" s="92"/>
      <c r="R421" s="92"/>
      <c r="S421" s="92"/>
      <c r="T421" s="93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239</v>
      </c>
      <c r="AU421" s="18" t="s">
        <v>89</v>
      </c>
    </row>
    <row r="422" s="2" customFormat="1" ht="49.05" customHeight="1">
      <c r="A422" s="39"/>
      <c r="B422" s="40"/>
      <c r="C422" s="260" t="s">
        <v>711</v>
      </c>
      <c r="D422" s="260" t="s">
        <v>281</v>
      </c>
      <c r="E422" s="261" t="s">
        <v>703</v>
      </c>
      <c r="F422" s="262" t="s">
        <v>704</v>
      </c>
      <c r="G422" s="263" t="s">
        <v>98</v>
      </c>
      <c r="H422" s="264">
        <v>1.958</v>
      </c>
      <c r="I422" s="265"/>
      <c r="J422" s="266">
        <f>ROUND(I422*H422,2)</f>
        <v>0</v>
      </c>
      <c r="K422" s="262" t="s">
        <v>204</v>
      </c>
      <c r="L422" s="267"/>
      <c r="M422" s="268" t="s">
        <v>1</v>
      </c>
      <c r="N422" s="269" t="s">
        <v>44</v>
      </c>
      <c r="O422" s="92"/>
      <c r="P422" s="229">
        <f>O422*H422</f>
        <v>0</v>
      </c>
      <c r="Q422" s="229">
        <v>0.0053</v>
      </c>
      <c r="R422" s="229">
        <f>Q422*H422</f>
        <v>0.0103774</v>
      </c>
      <c r="S422" s="229">
        <v>0</v>
      </c>
      <c r="T422" s="230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1" t="s">
        <v>354</v>
      </c>
      <c r="AT422" s="231" t="s">
        <v>281</v>
      </c>
      <c r="AU422" s="231" t="s">
        <v>89</v>
      </c>
      <c r="AY422" s="18" t="s">
        <v>199</v>
      </c>
      <c r="BE422" s="232">
        <f>IF(N422="základní",J422,0)</f>
        <v>0</v>
      </c>
      <c r="BF422" s="232">
        <f>IF(N422="snížená",J422,0)</f>
        <v>0</v>
      </c>
      <c r="BG422" s="232">
        <f>IF(N422="zákl. přenesená",J422,0)</f>
        <v>0</v>
      </c>
      <c r="BH422" s="232">
        <f>IF(N422="sníž. přenesená",J422,0)</f>
        <v>0</v>
      </c>
      <c r="BI422" s="232">
        <f>IF(N422="nulová",J422,0)</f>
        <v>0</v>
      </c>
      <c r="BJ422" s="18" t="s">
        <v>87</v>
      </c>
      <c r="BK422" s="232">
        <f>ROUND(I422*H422,2)</f>
        <v>0</v>
      </c>
      <c r="BL422" s="18" t="s">
        <v>273</v>
      </c>
      <c r="BM422" s="231" t="s">
        <v>712</v>
      </c>
    </row>
    <row r="423" s="13" customFormat="1">
      <c r="A423" s="13"/>
      <c r="B423" s="233"/>
      <c r="C423" s="234"/>
      <c r="D423" s="235" t="s">
        <v>207</v>
      </c>
      <c r="E423" s="236" t="s">
        <v>1</v>
      </c>
      <c r="F423" s="237" t="s">
        <v>694</v>
      </c>
      <c r="G423" s="234"/>
      <c r="H423" s="238">
        <v>0.83999999999999997</v>
      </c>
      <c r="I423" s="239"/>
      <c r="J423" s="234"/>
      <c r="K423" s="234"/>
      <c r="L423" s="240"/>
      <c r="M423" s="241"/>
      <c r="N423" s="242"/>
      <c r="O423" s="242"/>
      <c r="P423" s="242"/>
      <c r="Q423" s="242"/>
      <c r="R423" s="242"/>
      <c r="S423" s="242"/>
      <c r="T423" s="24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4" t="s">
        <v>207</v>
      </c>
      <c r="AU423" s="244" t="s">
        <v>89</v>
      </c>
      <c r="AV423" s="13" t="s">
        <v>89</v>
      </c>
      <c r="AW423" s="13" t="s">
        <v>34</v>
      </c>
      <c r="AX423" s="13" t="s">
        <v>79</v>
      </c>
      <c r="AY423" s="244" t="s">
        <v>199</v>
      </c>
    </row>
    <row r="424" s="13" customFormat="1">
      <c r="A424" s="13"/>
      <c r="B424" s="233"/>
      <c r="C424" s="234"/>
      <c r="D424" s="235" t="s">
        <v>207</v>
      </c>
      <c r="E424" s="236" t="s">
        <v>1</v>
      </c>
      <c r="F424" s="237" t="s">
        <v>694</v>
      </c>
      <c r="G424" s="234"/>
      <c r="H424" s="238">
        <v>0.83999999999999997</v>
      </c>
      <c r="I424" s="239"/>
      <c r="J424" s="234"/>
      <c r="K424" s="234"/>
      <c r="L424" s="240"/>
      <c r="M424" s="241"/>
      <c r="N424" s="242"/>
      <c r="O424" s="242"/>
      <c r="P424" s="242"/>
      <c r="Q424" s="242"/>
      <c r="R424" s="242"/>
      <c r="S424" s="242"/>
      <c r="T424" s="24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4" t="s">
        <v>207</v>
      </c>
      <c r="AU424" s="244" t="s">
        <v>89</v>
      </c>
      <c r="AV424" s="13" t="s">
        <v>89</v>
      </c>
      <c r="AW424" s="13" t="s">
        <v>34</v>
      </c>
      <c r="AX424" s="13" t="s">
        <v>79</v>
      </c>
      <c r="AY424" s="244" t="s">
        <v>199</v>
      </c>
    </row>
    <row r="425" s="14" customFormat="1">
      <c r="A425" s="14"/>
      <c r="B425" s="245"/>
      <c r="C425" s="246"/>
      <c r="D425" s="235" t="s">
        <v>207</v>
      </c>
      <c r="E425" s="247" t="s">
        <v>1</v>
      </c>
      <c r="F425" s="248" t="s">
        <v>221</v>
      </c>
      <c r="G425" s="246"/>
      <c r="H425" s="249">
        <v>1.6799999999999999</v>
      </c>
      <c r="I425" s="250"/>
      <c r="J425" s="246"/>
      <c r="K425" s="246"/>
      <c r="L425" s="251"/>
      <c r="M425" s="252"/>
      <c r="N425" s="253"/>
      <c r="O425" s="253"/>
      <c r="P425" s="253"/>
      <c r="Q425" s="253"/>
      <c r="R425" s="253"/>
      <c r="S425" s="253"/>
      <c r="T425" s="25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5" t="s">
        <v>207</v>
      </c>
      <c r="AU425" s="255" t="s">
        <v>89</v>
      </c>
      <c r="AV425" s="14" t="s">
        <v>205</v>
      </c>
      <c r="AW425" s="14" t="s">
        <v>34</v>
      </c>
      <c r="AX425" s="14" t="s">
        <v>87</v>
      </c>
      <c r="AY425" s="255" t="s">
        <v>199</v>
      </c>
    </row>
    <row r="426" s="13" customFormat="1">
      <c r="A426" s="13"/>
      <c r="B426" s="233"/>
      <c r="C426" s="234"/>
      <c r="D426" s="235" t="s">
        <v>207</v>
      </c>
      <c r="E426" s="234"/>
      <c r="F426" s="237" t="s">
        <v>713</v>
      </c>
      <c r="G426" s="234"/>
      <c r="H426" s="238">
        <v>1.958</v>
      </c>
      <c r="I426" s="239"/>
      <c r="J426" s="234"/>
      <c r="K426" s="234"/>
      <c r="L426" s="240"/>
      <c r="M426" s="241"/>
      <c r="N426" s="242"/>
      <c r="O426" s="242"/>
      <c r="P426" s="242"/>
      <c r="Q426" s="242"/>
      <c r="R426" s="242"/>
      <c r="S426" s="242"/>
      <c r="T426" s="24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4" t="s">
        <v>207</v>
      </c>
      <c r="AU426" s="244" t="s">
        <v>89</v>
      </c>
      <c r="AV426" s="13" t="s">
        <v>89</v>
      </c>
      <c r="AW426" s="13" t="s">
        <v>4</v>
      </c>
      <c r="AX426" s="13" t="s">
        <v>87</v>
      </c>
      <c r="AY426" s="244" t="s">
        <v>199</v>
      </c>
    </row>
    <row r="427" s="2" customFormat="1" ht="24.15" customHeight="1">
      <c r="A427" s="39"/>
      <c r="B427" s="40"/>
      <c r="C427" s="220" t="s">
        <v>714</v>
      </c>
      <c r="D427" s="220" t="s">
        <v>201</v>
      </c>
      <c r="E427" s="221" t="s">
        <v>715</v>
      </c>
      <c r="F427" s="222" t="s">
        <v>716</v>
      </c>
      <c r="G427" s="223" t="s">
        <v>98</v>
      </c>
      <c r="H427" s="224">
        <v>0.97999999999999998</v>
      </c>
      <c r="I427" s="225"/>
      <c r="J427" s="226">
        <f>ROUND(I427*H427,2)</f>
        <v>0</v>
      </c>
      <c r="K427" s="222" t="s">
        <v>204</v>
      </c>
      <c r="L427" s="45"/>
      <c r="M427" s="227" t="s">
        <v>1</v>
      </c>
      <c r="N427" s="228" t="s">
        <v>44</v>
      </c>
      <c r="O427" s="92"/>
      <c r="P427" s="229">
        <f>O427*H427</f>
        <v>0</v>
      </c>
      <c r="Q427" s="229">
        <v>0</v>
      </c>
      <c r="R427" s="229">
        <f>Q427*H427</f>
        <v>0</v>
      </c>
      <c r="S427" s="229">
        <v>0</v>
      </c>
      <c r="T427" s="230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1" t="s">
        <v>273</v>
      </c>
      <c r="AT427" s="231" t="s">
        <v>201</v>
      </c>
      <c r="AU427" s="231" t="s">
        <v>89</v>
      </c>
      <c r="AY427" s="18" t="s">
        <v>199</v>
      </c>
      <c r="BE427" s="232">
        <f>IF(N427="základní",J427,0)</f>
        <v>0</v>
      </c>
      <c r="BF427" s="232">
        <f>IF(N427="snížená",J427,0)</f>
        <v>0</v>
      </c>
      <c r="BG427" s="232">
        <f>IF(N427="zákl. přenesená",J427,0)</f>
        <v>0</v>
      </c>
      <c r="BH427" s="232">
        <f>IF(N427="sníž. přenesená",J427,0)</f>
        <v>0</v>
      </c>
      <c r="BI427" s="232">
        <f>IF(N427="nulová",J427,0)</f>
        <v>0</v>
      </c>
      <c r="BJ427" s="18" t="s">
        <v>87</v>
      </c>
      <c r="BK427" s="232">
        <f>ROUND(I427*H427,2)</f>
        <v>0</v>
      </c>
      <c r="BL427" s="18" t="s">
        <v>273</v>
      </c>
      <c r="BM427" s="231" t="s">
        <v>717</v>
      </c>
    </row>
    <row r="428" s="2" customFormat="1">
      <c r="A428" s="39"/>
      <c r="B428" s="40"/>
      <c r="C428" s="41"/>
      <c r="D428" s="235" t="s">
        <v>239</v>
      </c>
      <c r="E428" s="41"/>
      <c r="F428" s="256" t="s">
        <v>684</v>
      </c>
      <c r="G428" s="41"/>
      <c r="H428" s="41"/>
      <c r="I428" s="257"/>
      <c r="J428" s="41"/>
      <c r="K428" s="41"/>
      <c r="L428" s="45"/>
      <c r="M428" s="258"/>
      <c r="N428" s="259"/>
      <c r="O428" s="92"/>
      <c r="P428" s="92"/>
      <c r="Q428" s="92"/>
      <c r="R428" s="92"/>
      <c r="S428" s="92"/>
      <c r="T428" s="93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239</v>
      </c>
      <c r="AU428" s="18" t="s">
        <v>89</v>
      </c>
    </row>
    <row r="429" s="2" customFormat="1" ht="24.15" customHeight="1">
      <c r="A429" s="39"/>
      <c r="B429" s="40"/>
      <c r="C429" s="260" t="s">
        <v>718</v>
      </c>
      <c r="D429" s="260" t="s">
        <v>281</v>
      </c>
      <c r="E429" s="261" t="s">
        <v>719</v>
      </c>
      <c r="F429" s="262" t="s">
        <v>720</v>
      </c>
      <c r="G429" s="263" t="s">
        <v>98</v>
      </c>
      <c r="H429" s="264">
        <v>1.137</v>
      </c>
      <c r="I429" s="265"/>
      <c r="J429" s="266">
        <f>ROUND(I429*H429,2)</f>
        <v>0</v>
      </c>
      <c r="K429" s="262" t="s">
        <v>204</v>
      </c>
      <c r="L429" s="267"/>
      <c r="M429" s="268" t="s">
        <v>1</v>
      </c>
      <c r="N429" s="269" t="s">
        <v>44</v>
      </c>
      <c r="O429" s="92"/>
      <c r="P429" s="229">
        <f>O429*H429</f>
        <v>0</v>
      </c>
      <c r="Q429" s="229">
        <v>0.00050000000000000001</v>
      </c>
      <c r="R429" s="229">
        <f>Q429*H429</f>
        <v>0.00056849999999999999</v>
      </c>
      <c r="S429" s="229">
        <v>0</v>
      </c>
      <c r="T429" s="230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1" t="s">
        <v>354</v>
      </c>
      <c r="AT429" s="231" t="s">
        <v>281</v>
      </c>
      <c r="AU429" s="231" t="s">
        <v>89</v>
      </c>
      <c r="AY429" s="18" t="s">
        <v>199</v>
      </c>
      <c r="BE429" s="232">
        <f>IF(N429="základní",J429,0)</f>
        <v>0</v>
      </c>
      <c r="BF429" s="232">
        <f>IF(N429="snížená",J429,0)</f>
        <v>0</v>
      </c>
      <c r="BG429" s="232">
        <f>IF(N429="zákl. přenesená",J429,0)</f>
        <v>0</v>
      </c>
      <c r="BH429" s="232">
        <f>IF(N429="sníž. přenesená",J429,0)</f>
        <v>0</v>
      </c>
      <c r="BI429" s="232">
        <f>IF(N429="nulová",J429,0)</f>
        <v>0</v>
      </c>
      <c r="BJ429" s="18" t="s">
        <v>87</v>
      </c>
      <c r="BK429" s="232">
        <f>ROUND(I429*H429,2)</f>
        <v>0</v>
      </c>
      <c r="BL429" s="18" t="s">
        <v>273</v>
      </c>
      <c r="BM429" s="231" t="s">
        <v>721</v>
      </c>
    </row>
    <row r="430" s="13" customFormat="1">
      <c r="A430" s="13"/>
      <c r="B430" s="233"/>
      <c r="C430" s="234"/>
      <c r="D430" s="235" t="s">
        <v>207</v>
      </c>
      <c r="E430" s="236" t="s">
        <v>1</v>
      </c>
      <c r="F430" s="237" t="s">
        <v>133</v>
      </c>
      <c r="G430" s="234"/>
      <c r="H430" s="238">
        <v>0.97999999999999998</v>
      </c>
      <c r="I430" s="239"/>
      <c r="J430" s="234"/>
      <c r="K430" s="234"/>
      <c r="L430" s="240"/>
      <c r="M430" s="241"/>
      <c r="N430" s="242"/>
      <c r="O430" s="242"/>
      <c r="P430" s="242"/>
      <c r="Q430" s="242"/>
      <c r="R430" s="242"/>
      <c r="S430" s="242"/>
      <c r="T430" s="24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4" t="s">
        <v>207</v>
      </c>
      <c r="AU430" s="244" t="s">
        <v>89</v>
      </c>
      <c r="AV430" s="13" t="s">
        <v>89</v>
      </c>
      <c r="AW430" s="13" t="s">
        <v>34</v>
      </c>
      <c r="AX430" s="13" t="s">
        <v>87</v>
      </c>
      <c r="AY430" s="244" t="s">
        <v>199</v>
      </c>
    </row>
    <row r="431" s="13" customFormat="1">
      <c r="A431" s="13"/>
      <c r="B431" s="233"/>
      <c r="C431" s="234"/>
      <c r="D431" s="235" t="s">
        <v>207</v>
      </c>
      <c r="E431" s="234"/>
      <c r="F431" s="237" t="s">
        <v>722</v>
      </c>
      <c r="G431" s="234"/>
      <c r="H431" s="238">
        <v>1.137</v>
      </c>
      <c r="I431" s="239"/>
      <c r="J431" s="234"/>
      <c r="K431" s="234"/>
      <c r="L431" s="240"/>
      <c r="M431" s="241"/>
      <c r="N431" s="242"/>
      <c r="O431" s="242"/>
      <c r="P431" s="242"/>
      <c r="Q431" s="242"/>
      <c r="R431" s="242"/>
      <c r="S431" s="242"/>
      <c r="T431" s="24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4" t="s">
        <v>207</v>
      </c>
      <c r="AU431" s="244" t="s">
        <v>89</v>
      </c>
      <c r="AV431" s="13" t="s">
        <v>89</v>
      </c>
      <c r="AW431" s="13" t="s">
        <v>4</v>
      </c>
      <c r="AX431" s="13" t="s">
        <v>87</v>
      </c>
      <c r="AY431" s="244" t="s">
        <v>199</v>
      </c>
    </row>
    <row r="432" s="2" customFormat="1" ht="24.15" customHeight="1">
      <c r="A432" s="39"/>
      <c r="B432" s="40"/>
      <c r="C432" s="220" t="s">
        <v>127</v>
      </c>
      <c r="D432" s="220" t="s">
        <v>201</v>
      </c>
      <c r="E432" s="221" t="s">
        <v>723</v>
      </c>
      <c r="F432" s="222" t="s">
        <v>724</v>
      </c>
      <c r="G432" s="223" t="s">
        <v>257</v>
      </c>
      <c r="H432" s="224">
        <v>0.02</v>
      </c>
      <c r="I432" s="225"/>
      <c r="J432" s="226">
        <f>ROUND(I432*H432,2)</f>
        <v>0</v>
      </c>
      <c r="K432" s="222" t="s">
        <v>204</v>
      </c>
      <c r="L432" s="45"/>
      <c r="M432" s="227" t="s">
        <v>1</v>
      </c>
      <c r="N432" s="228" t="s">
        <v>44</v>
      </c>
      <c r="O432" s="92"/>
      <c r="P432" s="229">
        <f>O432*H432</f>
        <v>0</v>
      </c>
      <c r="Q432" s="229">
        <v>0</v>
      </c>
      <c r="R432" s="229">
        <f>Q432*H432</f>
        <v>0</v>
      </c>
      <c r="S432" s="229">
        <v>0</v>
      </c>
      <c r="T432" s="230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1" t="s">
        <v>273</v>
      </c>
      <c r="AT432" s="231" t="s">
        <v>201</v>
      </c>
      <c r="AU432" s="231" t="s">
        <v>89</v>
      </c>
      <c r="AY432" s="18" t="s">
        <v>199</v>
      </c>
      <c r="BE432" s="232">
        <f>IF(N432="základní",J432,0)</f>
        <v>0</v>
      </c>
      <c r="BF432" s="232">
        <f>IF(N432="snížená",J432,0)</f>
        <v>0</v>
      </c>
      <c r="BG432" s="232">
        <f>IF(N432="zákl. přenesená",J432,0)</f>
        <v>0</v>
      </c>
      <c r="BH432" s="232">
        <f>IF(N432="sníž. přenesená",J432,0)</f>
        <v>0</v>
      </c>
      <c r="BI432" s="232">
        <f>IF(N432="nulová",J432,0)</f>
        <v>0</v>
      </c>
      <c r="BJ432" s="18" t="s">
        <v>87</v>
      </c>
      <c r="BK432" s="232">
        <f>ROUND(I432*H432,2)</f>
        <v>0</v>
      </c>
      <c r="BL432" s="18" t="s">
        <v>273</v>
      </c>
      <c r="BM432" s="231" t="s">
        <v>725</v>
      </c>
    </row>
    <row r="433" s="12" customFormat="1" ht="22.8" customHeight="1">
      <c r="A433" s="12"/>
      <c r="B433" s="204"/>
      <c r="C433" s="205"/>
      <c r="D433" s="206" t="s">
        <v>78</v>
      </c>
      <c r="E433" s="218" t="s">
        <v>726</v>
      </c>
      <c r="F433" s="218" t="s">
        <v>727</v>
      </c>
      <c r="G433" s="205"/>
      <c r="H433" s="205"/>
      <c r="I433" s="208"/>
      <c r="J433" s="219">
        <f>BK433</f>
        <v>0</v>
      </c>
      <c r="K433" s="205"/>
      <c r="L433" s="210"/>
      <c r="M433" s="211"/>
      <c r="N433" s="212"/>
      <c r="O433" s="212"/>
      <c r="P433" s="213">
        <f>SUM(P434:P436)</f>
        <v>0</v>
      </c>
      <c r="Q433" s="212"/>
      <c r="R433" s="213">
        <f>SUM(R434:R436)</f>
        <v>5.4372539999999994</v>
      </c>
      <c r="S433" s="212"/>
      <c r="T433" s="214">
        <f>SUM(T434:T436)</f>
        <v>0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215" t="s">
        <v>89</v>
      </c>
      <c r="AT433" s="216" t="s">
        <v>78</v>
      </c>
      <c r="AU433" s="216" t="s">
        <v>87</v>
      </c>
      <c r="AY433" s="215" t="s">
        <v>199</v>
      </c>
      <c r="BK433" s="217">
        <f>SUM(BK434:BK436)</f>
        <v>0</v>
      </c>
    </row>
    <row r="434" s="2" customFormat="1" ht="37.8" customHeight="1">
      <c r="A434" s="39"/>
      <c r="B434" s="40"/>
      <c r="C434" s="220" t="s">
        <v>728</v>
      </c>
      <c r="D434" s="220" t="s">
        <v>201</v>
      </c>
      <c r="E434" s="221" t="s">
        <v>729</v>
      </c>
      <c r="F434" s="222" t="s">
        <v>730</v>
      </c>
      <c r="G434" s="223" t="s">
        <v>138</v>
      </c>
      <c r="H434" s="224">
        <v>68.825999999999993</v>
      </c>
      <c r="I434" s="225"/>
      <c r="J434" s="226">
        <f>ROUND(I434*H434,2)</f>
        <v>0</v>
      </c>
      <c r="K434" s="222" t="s">
        <v>204</v>
      </c>
      <c r="L434" s="45"/>
      <c r="M434" s="227" t="s">
        <v>1</v>
      </c>
      <c r="N434" s="228" t="s">
        <v>44</v>
      </c>
      <c r="O434" s="92"/>
      <c r="P434" s="229">
        <f>O434*H434</f>
        <v>0</v>
      </c>
      <c r="Q434" s="229">
        <v>0.079000000000000001</v>
      </c>
      <c r="R434" s="229">
        <f>Q434*H434</f>
        <v>5.4372539999999994</v>
      </c>
      <c r="S434" s="229">
        <v>0</v>
      </c>
      <c r="T434" s="230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1" t="s">
        <v>273</v>
      </c>
      <c r="AT434" s="231" t="s">
        <v>201</v>
      </c>
      <c r="AU434" s="231" t="s">
        <v>89</v>
      </c>
      <c r="AY434" s="18" t="s">
        <v>199</v>
      </c>
      <c r="BE434" s="232">
        <f>IF(N434="základní",J434,0)</f>
        <v>0</v>
      </c>
      <c r="BF434" s="232">
        <f>IF(N434="snížená",J434,0)</f>
        <v>0</v>
      </c>
      <c r="BG434" s="232">
        <f>IF(N434="zákl. přenesená",J434,0)</f>
        <v>0</v>
      </c>
      <c r="BH434" s="232">
        <f>IF(N434="sníž. přenesená",J434,0)</f>
        <v>0</v>
      </c>
      <c r="BI434" s="232">
        <f>IF(N434="nulová",J434,0)</f>
        <v>0</v>
      </c>
      <c r="BJ434" s="18" t="s">
        <v>87</v>
      </c>
      <c r="BK434" s="232">
        <f>ROUND(I434*H434,2)</f>
        <v>0</v>
      </c>
      <c r="BL434" s="18" t="s">
        <v>273</v>
      </c>
      <c r="BM434" s="231" t="s">
        <v>731</v>
      </c>
    </row>
    <row r="435" s="13" customFormat="1">
      <c r="A435" s="13"/>
      <c r="B435" s="233"/>
      <c r="C435" s="234"/>
      <c r="D435" s="235" t="s">
        <v>207</v>
      </c>
      <c r="E435" s="236" t="s">
        <v>1</v>
      </c>
      <c r="F435" s="237" t="s">
        <v>732</v>
      </c>
      <c r="G435" s="234"/>
      <c r="H435" s="238">
        <v>68.825999999999993</v>
      </c>
      <c r="I435" s="239"/>
      <c r="J435" s="234"/>
      <c r="K435" s="234"/>
      <c r="L435" s="240"/>
      <c r="M435" s="241"/>
      <c r="N435" s="242"/>
      <c r="O435" s="242"/>
      <c r="P435" s="242"/>
      <c r="Q435" s="242"/>
      <c r="R435" s="242"/>
      <c r="S435" s="242"/>
      <c r="T435" s="24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4" t="s">
        <v>207</v>
      </c>
      <c r="AU435" s="244" t="s">
        <v>89</v>
      </c>
      <c r="AV435" s="13" t="s">
        <v>89</v>
      </c>
      <c r="AW435" s="13" t="s">
        <v>34</v>
      </c>
      <c r="AX435" s="13" t="s">
        <v>87</v>
      </c>
      <c r="AY435" s="244" t="s">
        <v>199</v>
      </c>
    </row>
    <row r="436" s="2" customFormat="1" ht="24.15" customHeight="1">
      <c r="A436" s="39"/>
      <c r="B436" s="40"/>
      <c r="C436" s="220" t="s">
        <v>733</v>
      </c>
      <c r="D436" s="220" t="s">
        <v>201</v>
      </c>
      <c r="E436" s="221" t="s">
        <v>734</v>
      </c>
      <c r="F436" s="222" t="s">
        <v>735</v>
      </c>
      <c r="G436" s="223" t="s">
        <v>257</v>
      </c>
      <c r="H436" s="224">
        <v>5.4370000000000003</v>
      </c>
      <c r="I436" s="225"/>
      <c r="J436" s="226">
        <f>ROUND(I436*H436,2)</f>
        <v>0</v>
      </c>
      <c r="K436" s="222" t="s">
        <v>204</v>
      </c>
      <c r="L436" s="45"/>
      <c r="M436" s="227" t="s">
        <v>1</v>
      </c>
      <c r="N436" s="228" t="s">
        <v>44</v>
      </c>
      <c r="O436" s="92"/>
      <c r="P436" s="229">
        <f>O436*H436</f>
        <v>0</v>
      </c>
      <c r="Q436" s="229">
        <v>0</v>
      </c>
      <c r="R436" s="229">
        <f>Q436*H436</f>
        <v>0</v>
      </c>
      <c r="S436" s="229">
        <v>0</v>
      </c>
      <c r="T436" s="230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1" t="s">
        <v>273</v>
      </c>
      <c r="AT436" s="231" t="s">
        <v>201</v>
      </c>
      <c r="AU436" s="231" t="s">
        <v>89</v>
      </c>
      <c r="AY436" s="18" t="s">
        <v>199</v>
      </c>
      <c r="BE436" s="232">
        <f>IF(N436="základní",J436,0)</f>
        <v>0</v>
      </c>
      <c r="BF436" s="232">
        <f>IF(N436="snížená",J436,0)</f>
        <v>0</v>
      </c>
      <c r="BG436" s="232">
        <f>IF(N436="zákl. přenesená",J436,0)</f>
        <v>0</v>
      </c>
      <c r="BH436" s="232">
        <f>IF(N436="sníž. přenesená",J436,0)</f>
        <v>0</v>
      </c>
      <c r="BI436" s="232">
        <f>IF(N436="nulová",J436,0)</f>
        <v>0</v>
      </c>
      <c r="BJ436" s="18" t="s">
        <v>87</v>
      </c>
      <c r="BK436" s="232">
        <f>ROUND(I436*H436,2)</f>
        <v>0</v>
      </c>
      <c r="BL436" s="18" t="s">
        <v>273</v>
      </c>
      <c r="BM436" s="231" t="s">
        <v>736</v>
      </c>
    </row>
    <row r="437" s="12" customFormat="1" ht="22.8" customHeight="1">
      <c r="A437" s="12"/>
      <c r="B437" s="204"/>
      <c r="C437" s="205"/>
      <c r="D437" s="206" t="s">
        <v>78</v>
      </c>
      <c r="E437" s="218" t="s">
        <v>737</v>
      </c>
      <c r="F437" s="218" t="s">
        <v>738</v>
      </c>
      <c r="G437" s="205"/>
      <c r="H437" s="205"/>
      <c r="I437" s="208"/>
      <c r="J437" s="219">
        <f>BK437</f>
        <v>0</v>
      </c>
      <c r="K437" s="205"/>
      <c r="L437" s="210"/>
      <c r="M437" s="211"/>
      <c r="N437" s="212"/>
      <c r="O437" s="212"/>
      <c r="P437" s="213">
        <f>SUM(P438:P445)</f>
        <v>0</v>
      </c>
      <c r="Q437" s="212"/>
      <c r="R437" s="213">
        <f>SUM(R438:R445)</f>
        <v>0.0029300000000000003</v>
      </c>
      <c r="S437" s="212"/>
      <c r="T437" s="214">
        <f>SUM(T438:T445)</f>
        <v>0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15" t="s">
        <v>89</v>
      </c>
      <c r="AT437" s="216" t="s">
        <v>78</v>
      </c>
      <c r="AU437" s="216" t="s">
        <v>87</v>
      </c>
      <c r="AY437" s="215" t="s">
        <v>199</v>
      </c>
      <c r="BK437" s="217">
        <f>SUM(BK438:BK445)</f>
        <v>0</v>
      </c>
    </row>
    <row r="438" s="2" customFormat="1" ht="16.5" customHeight="1">
      <c r="A438" s="39"/>
      <c r="B438" s="40"/>
      <c r="C438" s="220" t="s">
        <v>739</v>
      </c>
      <c r="D438" s="220" t="s">
        <v>201</v>
      </c>
      <c r="E438" s="221" t="s">
        <v>740</v>
      </c>
      <c r="F438" s="222" t="s">
        <v>741</v>
      </c>
      <c r="G438" s="223" t="s">
        <v>342</v>
      </c>
      <c r="H438" s="224">
        <v>1</v>
      </c>
      <c r="I438" s="225"/>
      <c r="J438" s="226">
        <f>ROUND(I438*H438,2)</f>
        <v>0</v>
      </c>
      <c r="K438" s="222" t="s">
        <v>357</v>
      </c>
      <c r="L438" s="45"/>
      <c r="M438" s="227" t="s">
        <v>1</v>
      </c>
      <c r="N438" s="228" t="s">
        <v>44</v>
      </c>
      <c r="O438" s="92"/>
      <c r="P438" s="229">
        <f>O438*H438</f>
        <v>0</v>
      </c>
      <c r="Q438" s="229">
        <v>0.001</v>
      </c>
      <c r="R438" s="229">
        <f>Q438*H438</f>
        <v>0.001</v>
      </c>
      <c r="S438" s="229">
        <v>0</v>
      </c>
      <c r="T438" s="230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1" t="s">
        <v>273</v>
      </c>
      <c r="AT438" s="231" t="s">
        <v>201</v>
      </c>
      <c r="AU438" s="231" t="s">
        <v>89</v>
      </c>
      <c r="AY438" s="18" t="s">
        <v>199</v>
      </c>
      <c r="BE438" s="232">
        <f>IF(N438="základní",J438,0)</f>
        <v>0</v>
      </c>
      <c r="BF438" s="232">
        <f>IF(N438="snížená",J438,0)</f>
        <v>0</v>
      </c>
      <c r="BG438" s="232">
        <f>IF(N438="zákl. přenesená",J438,0)</f>
        <v>0</v>
      </c>
      <c r="BH438" s="232">
        <f>IF(N438="sníž. přenesená",J438,0)</f>
        <v>0</v>
      </c>
      <c r="BI438" s="232">
        <f>IF(N438="nulová",J438,0)</f>
        <v>0</v>
      </c>
      <c r="BJ438" s="18" t="s">
        <v>87</v>
      </c>
      <c r="BK438" s="232">
        <f>ROUND(I438*H438,2)</f>
        <v>0</v>
      </c>
      <c r="BL438" s="18" t="s">
        <v>273</v>
      </c>
      <c r="BM438" s="231" t="s">
        <v>742</v>
      </c>
    </row>
    <row r="439" s="2" customFormat="1" ht="16.5" customHeight="1">
      <c r="A439" s="39"/>
      <c r="B439" s="40"/>
      <c r="C439" s="220" t="s">
        <v>743</v>
      </c>
      <c r="D439" s="220" t="s">
        <v>201</v>
      </c>
      <c r="E439" s="221" t="s">
        <v>744</v>
      </c>
      <c r="F439" s="222" t="s">
        <v>745</v>
      </c>
      <c r="G439" s="223" t="s">
        <v>342</v>
      </c>
      <c r="H439" s="224">
        <v>1</v>
      </c>
      <c r="I439" s="225"/>
      <c r="J439" s="226">
        <f>ROUND(I439*H439,2)</f>
        <v>0</v>
      </c>
      <c r="K439" s="222" t="s">
        <v>204</v>
      </c>
      <c r="L439" s="45"/>
      <c r="M439" s="227" t="s">
        <v>1</v>
      </c>
      <c r="N439" s="228" t="s">
        <v>44</v>
      </c>
      <c r="O439" s="92"/>
      <c r="P439" s="229">
        <f>O439*H439</f>
        <v>0</v>
      </c>
      <c r="Q439" s="229">
        <v>0.00089999999999999998</v>
      </c>
      <c r="R439" s="229">
        <f>Q439*H439</f>
        <v>0.00089999999999999998</v>
      </c>
      <c r="S439" s="229">
        <v>0</v>
      </c>
      <c r="T439" s="230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1" t="s">
        <v>273</v>
      </c>
      <c r="AT439" s="231" t="s">
        <v>201</v>
      </c>
      <c r="AU439" s="231" t="s">
        <v>89</v>
      </c>
      <c r="AY439" s="18" t="s">
        <v>199</v>
      </c>
      <c r="BE439" s="232">
        <f>IF(N439="základní",J439,0)</f>
        <v>0</v>
      </c>
      <c r="BF439" s="232">
        <f>IF(N439="snížená",J439,0)</f>
        <v>0</v>
      </c>
      <c r="BG439" s="232">
        <f>IF(N439="zákl. přenesená",J439,0)</f>
        <v>0</v>
      </c>
      <c r="BH439" s="232">
        <f>IF(N439="sníž. přenesená",J439,0)</f>
        <v>0</v>
      </c>
      <c r="BI439" s="232">
        <f>IF(N439="nulová",J439,0)</f>
        <v>0</v>
      </c>
      <c r="BJ439" s="18" t="s">
        <v>87</v>
      </c>
      <c r="BK439" s="232">
        <f>ROUND(I439*H439,2)</f>
        <v>0</v>
      </c>
      <c r="BL439" s="18" t="s">
        <v>273</v>
      </c>
      <c r="BM439" s="231" t="s">
        <v>746</v>
      </c>
    </row>
    <row r="440" s="2" customFormat="1" ht="16.5" customHeight="1">
      <c r="A440" s="39"/>
      <c r="B440" s="40"/>
      <c r="C440" s="220" t="s">
        <v>747</v>
      </c>
      <c r="D440" s="220" t="s">
        <v>201</v>
      </c>
      <c r="E440" s="221" t="s">
        <v>748</v>
      </c>
      <c r="F440" s="222" t="s">
        <v>749</v>
      </c>
      <c r="G440" s="223" t="s">
        <v>342</v>
      </c>
      <c r="H440" s="224">
        <v>1</v>
      </c>
      <c r="I440" s="225"/>
      <c r="J440" s="226">
        <f>ROUND(I440*H440,2)</f>
        <v>0</v>
      </c>
      <c r="K440" s="222" t="s">
        <v>204</v>
      </c>
      <c r="L440" s="45"/>
      <c r="M440" s="227" t="s">
        <v>1</v>
      </c>
      <c r="N440" s="228" t="s">
        <v>44</v>
      </c>
      <c r="O440" s="92"/>
      <c r="P440" s="229">
        <f>O440*H440</f>
        <v>0</v>
      </c>
      <c r="Q440" s="229">
        <v>0.00031</v>
      </c>
      <c r="R440" s="229">
        <f>Q440*H440</f>
        <v>0.00031</v>
      </c>
      <c r="S440" s="229">
        <v>0</v>
      </c>
      <c r="T440" s="230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1" t="s">
        <v>273</v>
      </c>
      <c r="AT440" s="231" t="s">
        <v>201</v>
      </c>
      <c r="AU440" s="231" t="s">
        <v>89</v>
      </c>
      <c r="AY440" s="18" t="s">
        <v>199</v>
      </c>
      <c r="BE440" s="232">
        <f>IF(N440="základní",J440,0)</f>
        <v>0</v>
      </c>
      <c r="BF440" s="232">
        <f>IF(N440="snížená",J440,0)</f>
        <v>0</v>
      </c>
      <c r="BG440" s="232">
        <f>IF(N440="zákl. přenesená",J440,0)</f>
        <v>0</v>
      </c>
      <c r="BH440" s="232">
        <f>IF(N440="sníž. přenesená",J440,0)</f>
        <v>0</v>
      </c>
      <c r="BI440" s="232">
        <f>IF(N440="nulová",J440,0)</f>
        <v>0</v>
      </c>
      <c r="BJ440" s="18" t="s">
        <v>87</v>
      </c>
      <c r="BK440" s="232">
        <f>ROUND(I440*H440,2)</f>
        <v>0</v>
      </c>
      <c r="BL440" s="18" t="s">
        <v>273</v>
      </c>
      <c r="BM440" s="231" t="s">
        <v>750</v>
      </c>
    </row>
    <row r="441" s="2" customFormat="1" ht="16.5" customHeight="1">
      <c r="A441" s="39"/>
      <c r="B441" s="40"/>
      <c r="C441" s="220" t="s">
        <v>751</v>
      </c>
      <c r="D441" s="220" t="s">
        <v>201</v>
      </c>
      <c r="E441" s="221" t="s">
        <v>752</v>
      </c>
      <c r="F441" s="222" t="s">
        <v>753</v>
      </c>
      <c r="G441" s="223" t="s">
        <v>217</v>
      </c>
      <c r="H441" s="224">
        <v>2</v>
      </c>
      <c r="I441" s="225"/>
      <c r="J441" s="226">
        <f>ROUND(I441*H441,2)</f>
        <v>0</v>
      </c>
      <c r="K441" s="222" t="s">
        <v>204</v>
      </c>
      <c r="L441" s="45"/>
      <c r="M441" s="227" t="s">
        <v>1</v>
      </c>
      <c r="N441" s="228" t="s">
        <v>44</v>
      </c>
      <c r="O441" s="92"/>
      <c r="P441" s="229">
        <f>O441*H441</f>
        <v>0</v>
      </c>
      <c r="Q441" s="229">
        <v>0.00036000000000000002</v>
      </c>
      <c r="R441" s="229">
        <f>Q441*H441</f>
        <v>0.00072000000000000005</v>
      </c>
      <c r="S441" s="229">
        <v>0</v>
      </c>
      <c r="T441" s="230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1" t="s">
        <v>273</v>
      </c>
      <c r="AT441" s="231" t="s">
        <v>201</v>
      </c>
      <c r="AU441" s="231" t="s">
        <v>89</v>
      </c>
      <c r="AY441" s="18" t="s">
        <v>199</v>
      </c>
      <c r="BE441" s="232">
        <f>IF(N441="základní",J441,0)</f>
        <v>0</v>
      </c>
      <c r="BF441" s="232">
        <f>IF(N441="snížená",J441,0)</f>
        <v>0</v>
      </c>
      <c r="BG441" s="232">
        <f>IF(N441="zákl. přenesená",J441,0)</f>
        <v>0</v>
      </c>
      <c r="BH441" s="232">
        <f>IF(N441="sníž. přenesená",J441,0)</f>
        <v>0</v>
      </c>
      <c r="BI441" s="232">
        <f>IF(N441="nulová",J441,0)</f>
        <v>0</v>
      </c>
      <c r="BJ441" s="18" t="s">
        <v>87</v>
      </c>
      <c r="BK441" s="232">
        <f>ROUND(I441*H441,2)</f>
        <v>0</v>
      </c>
      <c r="BL441" s="18" t="s">
        <v>273</v>
      </c>
      <c r="BM441" s="231" t="s">
        <v>754</v>
      </c>
    </row>
    <row r="442" s="2" customFormat="1">
      <c r="A442" s="39"/>
      <c r="B442" s="40"/>
      <c r="C442" s="41"/>
      <c r="D442" s="235" t="s">
        <v>239</v>
      </c>
      <c r="E442" s="41"/>
      <c r="F442" s="256" t="s">
        <v>755</v>
      </c>
      <c r="G442" s="41"/>
      <c r="H442" s="41"/>
      <c r="I442" s="257"/>
      <c r="J442" s="41"/>
      <c r="K442" s="41"/>
      <c r="L442" s="45"/>
      <c r="M442" s="258"/>
      <c r="N442" s="259"/>
      <c r="O442" s="92"/>
      <c r="P442" s="92"/>
      <c r="Q442" s="92"/>
      <c r="R442" s="92"/>
      <c r="S442" s="92"/>
      <c r="T442" s="93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239</v>
      </c>
      <c r="AU442" s="18" t="s">
        <v>89</v>
      </c>
    </row>
    <row r="443" s="2" customFormat="1" ht="16.5" customHeight="1">
      <c r="A443" s="39"/>
      <c r="B443" s="40"/>
      <c r="C443" s="220" t="s">
        <v>756</v>
      </c>
      <c r="D443" s="220" t="s">
        <v>201</v>
      </c>
      <c r="E443" s="221" t="s">
        <v>757</v>
      </c>
      <c r="F443" s="222" t="s">
        <v>758</v>
      </c>
      <c r="G443" s="223" t="s">
        <v>342</v>
      </c>
      <c r="H443" s="224">
        <v>1</v>
      </c>
      <c r="I443" s="225"/>
      <c r="J443" s="226">
        <f>ROUND(I443*H443,2)</f>
        <v>0</v>
      </c>
      <c r="K443" s="222" t="s">
        <v>204</v>
      </c>
      <c r="L443" s="45"/>
      <c r="M443" s="227" t="s">
        <v>1</v>
      </c>
      <c r="N443" s="228" t="s">
        <v>44</v>
      </c>
      <c r="O443" s="92"/>
      <c r="P443" s="229">
        <f>O443*H443</f>
        <v>0</v>
      </c>
      <c r="Q443" s="229">
        <v>0</v>
      </c>
      <c r="R443" s="229">
        <f>Q443*H443</f>
        <v>0</v>
      </c>
      <c r="S443" s="229">
        <v>0</v>
      </c>
      <c r="T443" s="230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1" t="s">
        <v>273</v>
      </c>
      <c r="AT443" s="231" t="s">
        <v>201</v>
      </c>
      <c r="AU443" s="231" t="s">
        <v>89</v>
      </c>
      <c r="AY443" s="18" t="s">
        <v>199</v>
      </c>
      <c r="BE443" s="232">
        <f>IF(N443="základní",J443,0)</f>
        <v>0</v>
      </c>
      <c r="BF443" s="232">
        <f>IF(N443="snížená",J443,0)</f>
        <v>0</v>
      </c>
      <c r="BG443" s="232">
        <f>IF(N443="zákl. přenesená",J443,0)</f>
        <v>0</v>
      </c>
      <c r="BH443" s="232">
        <f>IF(N443="sníž. přenesená",J443,0)</f>
        <v>0</v>
      </c>
      <c r="BI443" s="232">
        <f>IF(N443="nulová",J443,0)</f>
        <v>0</v>
      </c>
      <c r="BJ443" s="18" t="s">
        <v>87</v>
      </c>
      <c r="BK443" s="232">
        <f>ROUND(I443*H443,2)</f>
        <v>0</v>
      </c>
      <c r="BL443" s="18" t="s">
        <v>273</v>
      </c>
      <c r="BM443" s="231" t="s">
        <v>759</v>
      </c>
    </row>
    <row r="444" s="2" customFormat="1" ht="21.75" customHeight="1">
      <c r="A444" s="39"/>
      <c r="B444" s="40"/>
      <c r="C444" s="220" t="s">
        <v>760</v>
      </c>
      <c r="D444" s="220" t="s">
        <v>201</v>
      </c>
      <c r="E444" s="221" t="s">
        <v>761</v>
      </c>
      <c r="F444" s="222" t="s">
        <v>762</v>
      </c>
      <c r="G444" s="223" t="s">
        <v>217</v>
      </c>
      <c r="H444" s="224">
        <v>2</v>
      </c>
      <c r="I444" s="225"/>
      <c r="J444" s="226">
        <f>ROUND(I444*H444,2)</f>
        <v>0</v>
      </c>
      <c r="K444" s="222" t="s">
        <v>204</v>
      </c>
      <c r="L444" s="45"/>
      <c r="M444" s="227" t="s">
        <v>1</v>
      </c>
      <c r="N444" s="228" t="s">
        <v>44</v>
      </c>
      <c r="O444" s="92"/>
      <c r="P444" s="229">
        <f>O444*H444</f>
        <v>0</v>
      </c>
      <c r="Q444" s="229">
        <v>0</v>
      </c>
      <c r="R444" s="229">
        <f>Q444*H444</f>
        <v>0</v>
      </c>
      <c r="S444" s="229">
        <v>0</v>
      </c>
      <c r="T444" s="230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1" t="s">
        <v>273</v>
      </c>
      <c r="AT444" s="231" t="s">
        <v>201</v>
      </c>
      <c r="AU444" s="231" t="s">
        <v>89</v>
      </c>
      <c r="AY444" s="18" t="s">
        <v>199</v>
      </c>
      <c r="BE444" s="232">
        <f>IF(N444="základní",J444,0)</f>
        <v>0</v>
      </c>
      <c r="BF444" s="232">
        <f>IF(N444="snížená",J444,0)</f>
        <v>0</v>
      </c>
      <c r="BG444" s="232">
        <f>IF(N444="zákl. přenesená",J444,0)</f>
        <v>0</v>
      </c>
      <c r="BH444" s="232">
        <f>IF(N444="sníž. přenesená",J444,0)</f>
        <v>0</v>
      </c>
      <c r="BI444" s="232">
        <f>IF(N444="nulová",J444,0)</f>
        <v>0</v>
      </c>
      <c r="BJ444" s="18" t="s">
        <v>87</v>
      </c>
      <c r="BK444" s="232">
        <f>ROUND(I444*H444,2)</f>
        <v>0</v>
      </c>
      <c r="BL444" s="18" t="s">
        <v>273</v>
      </c>
      <c r="BM444" s="231" t="s">
        <v>763</v>
      </c>
    </row>
    <row r="445" s="2" customFormat="1" ht="24.15" customHeight="1">
      <c r="A445" s="39"/>
      <c r="B445" s="40"/>
      <c r="C445" s="220" t="s">
        <v>764</v>
      </c>
      <c r="D445" s="220" t="s">
        <v>201</v>
      </c>
      <c r="E445" s="221" t="s">
        <v>765</v>
      </c>
      <c r="F445" s="222" t="s">
        <v>766</v>
      </c>
      <c r="G445" s="223" t="s">
        <v>257</v>
      </c>
      <c r="H445" s="224">
        <v>0.0030000000000000001</v>
      </c>
      <c r="I445" s="225"/>
      <c r="J445" s="226">
        <f>ROUND(I445*H445,2)</f>
        <v>0</v>
      </c>
      <c r="K445" s="222" t="s">
        <v>204</v>
      </c>
      <c r="L445" s="45"/>
      <c r="M445" s="227" t="s">
        <v>1</v>
      </c>
      <c r="N445" s="228" t="s">
        <v>44</v>
      </c>
      <c r="O445" s="92"/>
      <c r="P445" s="229">
        <f>O445*H445</f>
        <v>0</v>
      </c>
      <c r="Q445" s="229">
        <v>0</v>
      </c>
      <c r="R445" s="229">
        <f>Q445*H445</f>
        <v>0</v>
      </c>
      <c r="S445" s="229">
        <v>0</v>
      </c>
      <c r="T445" s="230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1" t="s">
        <v>273</v>
      </c>
      <c r="AT445" s="231" t="s">
        <v>201</v>
      </c>
      <c r="AU445" s="231" t="s">
        <v>89</v>
      </c>
      <c r="AY445" s="18" t="s">
        <v>199</v>
      </c>
      <c r="BE445" s="232">
        <f>IF(N445="základní",J445,0)</f>
        <v>0</v>
      </c>
      <c r="BF445" s="232">
        <f>IF(N445="snížená",J445,0)</f>
        <v>0</v>
      </c>
      <c r="BG445" s="232">
        <f>IF(N445="zákl. přenesená",J445,0)</f>
        <v>0</v>
      </c>
      <c r="BH445" s="232">
        <f>IF(N445="sníž. přenesená",J445,0)</f>
        <v>0</v>
      </c>
      <c r="BI445" s="232">
        <f>IF(N445="nulová",J445,0)</f>
        <v>0</v>
      </c>
      <c r="BJ445" s="18" t="s">
        <v>87</v>
      </c>
      <c r="BK445" s="232">
        <f>ROUND(I445*H445,2)</f>
        <v>0</v>
      </c>
      <c r="BL445" s="18" t="s">
        <v>273</v>
      </c>
      <c r="BM445" s="231" t="s">
        <v>767</v>
      </c>
    </row>
    <row r="446" s="12" customFormat="1" ht="22.8" customHeight="1">
      <c r="A446" s="12"/>
      <c r="B446" s="204"/>
      <c r="C446" s="205"/>
      <c r="D446" s="206" t="s">
        <v>78</v>
      </c>
      <c r="E446" s="218" t="s">
        <v>768</v>
      </c>
      <c r="F446" s="218" t="s">
        <v>769</v>
      </c>
      <c r="G446" s="205"/>
      <c r="H446" s="205"/>
      <c r="I446" s="208"/>
      <c r="J446" s="219">
        <f>BK446</f>
        <v>0</v>
      </c>
      <c r="K446" s="205"/>
      <c r="L446" s="210"/>
      <c r="M446" s="211"/>
      <c r="N446" s="212"/>
      <c r="O446" s="212"/>
      <c r="P446" s="213">
        <f>SUM(P447:P457)</f>
        <v>0</v>
      </c>
      <c r="Q446" s="212"/>
      <c r="R446" s="213">
        <f>SUM(R447:R457)</f>
        <v>0.014500000000000001</v>
      </c>
      <c r="S446" s="212"/>
      <c r="T446" s="214">
        <f>SUM(T447:T457)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15" t="s">
        <v>89</v>
      </c>
      <c r="AT446" s="216" t="s">
        <v>78</v>
      </c>
      <c r="AU446" s="216" t="s">
        <v>87</v>
      </c>
      <c r="AY446" s="215" t="s">
        <v>199</v>
      </c>
      <c r="BK446" s="217">
        <f>SUM(BK447:BK457)</f>
        <v>0</v>
      </c>
    </row>
    <row r="447" s="2" customFormat="1" ht="16.5" customHeight="1">
      <c r="A447" s="39"/>
      <c r="B447" s="40"/>
      <c r="C447" s="220" t="s">
        <v>770</v>
      </c>
      <c r="D447" s="220" t="s">
        <v>201</v>
      </c>
      <c r="E447" s="221" t="s">
        <v>771</v>
      </c>
      <c r="F447" s="222" t="s">
        <v>772</v>
      </c>
      <c r="G447" s="223" t="s">
        <v>342</v>
      </c>
      <c r="H447" s="224">
        <v>2</v>
      </c>
      <c r="I447" s="225"/>
      <c r="J447" s="226">
        <f>ROUND(I447*H447,2)</f>
        <v>0</v>
      </c>
      <c r="K447" s="222" t="s">
        <v>204</v>
      </c>
      <c r="L447" s="45"/>
      <c r="M447" s="227" t="s">
        <v>1</v>
      </c>
      <c r="N447" s="228" t="s">
        <v>44</v>
      </c>
      <c r="O447" s="92"/>
      <c r="P447" s="229">
        <f>O447*H447</f>
        <v>0</v>
      </c>
      <c r="Q447" s="229">
        <v>0.00010000000000000001</v>
      </c>
      <c r="R447" s="229">
        <f>Q447*H447</f>
        <v>0.00020000000000000001</v>
      </c>
      <c r="S447" s="229">
        <v>0</v>
      </c>
      <c r="T447" s="230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1" t="s">
        <v>273</v>
      </c>
      <c r="AT447" s="231" t="s">
        <v>201</v>
      </c>
      <c r="AU447" s="231" t="s">
        <v>89</v>
      </c>
      <c r="AY447" s="18" t="s">
        <v>199</v>
      </c>
      <c r="BE447" s="232">
        <f>IF(N447="základní",J447,0)</f>
        <v>0</v>
      </c>
      <c r="BF447" s="232">
        <f>IF(N447="snížená",J447,0)</f>
        <v>0</v>
      </c>
      <c r="BG447" s="232">
        <f>IF(N447="zákl. přenesená",J447,0)</f>
        <v>0</v>
      </c>
      <c r="BH447" s="232">
        <f>IF(N447="sníž. přenesená",J447,0)</f>
        <v>0</v>
      </c>
      <c r="BI447" s="232">
        <f>IF(N447="nulová",J447,0)</f>
        <v>0</v>
      </c>
      <c r="BJ447" s="18" t="s">
        <v>87</v>
      </c>
      <c r="BK447" s="232">
        <f>ROUND(I447*H447,2)</f>
        <v>0</v>
      </c>
      <c r="BL447" s="18" t="s">
        <v>273</v>
      </c>
      <c r="BM447" s="231" t="s">
        <v>773</v>
      </c>
    </row>
    <row r="448" s="2" customFormat="1" ht="24.15" customHeight="1">
      <c r="A448" s="39"/>
      <c r="B448" s="40"/>
      <c r="C448" s="220" t="s">
        <v>774</v>
      </c>
      <c r="D448" s="220" t="s">
        <v>201</v>
      </c>
      <c r="E448" s="221" t="s">
        <v>775</v>
      </c>
      <c r="F448" s="222" t="s">
        <v>776</v>
      </c>
      <c r="G448" s="223" t="s">
        <v>500</v>
      </c>
      <c r="H448" s="224">
        <v>2</v>
      </c>
      <c r="I448" s="225"/>
      <c r="J448" s="226">
        <f>ROUND(I448*H448,2)</f>
        <v>0</v>
      </c>
      <c r="K448" s="222" t="s">
        <v>204</v>
      </c>
      <c r="L448" s="45"/>
      <c r="M448" s="227" t="s">
        <v>1</v>
      </c>
      <c r="N448" s="228" t="s">
        <v>44</v>
      </c>
      <c r="O448" s="92"/>
      <c r="P448" s="229">
        <f>O448*H448</f>
        <v>0</v>
      </c>
      <c r="Q448" s="229">
        <v>0.0033600000000000001</v>
      </c>
      <c r="R448" s="229">
        <f>Q448*H448</f>
        <v>0.0067200000000000003</v>
      </c>
      <c r="S448" s="229">
        <v>0</v>
      </c>
      <c r="T448" s="230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1" t="s">
        <v>273</v>
      </c>
      <c r="AT448" s="231" t="s">
        <v>201</v>
      </c>
      <c r="AU448" s="231" t="s">
        <v>89</v>
      </c>
      <c r="AY448" s="18" t="s">
        <v>199</v>
      </c>
      <c r="BE448" s="232">
        <f>IF(N448="základní",J448,0)</f>
        <v>0</v>
      </c>
      <c r="BF448" s="232">
        <f>IF(N448="snížená",J448,0)</f>
        <v>0</v>
      </c>
      <c r="BG448" s="232">
        <f>IF(N448="zákl. přenesená",J448,0)</f>
        <v>0</v>
      </c>
      <c r="BH448" s="232">
        <f>IF(N448="sníž. přenesená",J448,0)</f>
        <v>0</v>
      </c>
      <c r="BI448" s="232">
        <f>IF(N448="nulová",J448,0)</f>
        <v>0</v>
      </c>
      <c r="BJ448" s="18" t="s">
        <v>87</v>
      </c>
      <c r="BK448" s="232">
        <f>ROUND(I448*H448,2)</f>
        <v>0</v>
      </c>
      <c r="BL448" s="18" t="s">
        <v>273</v>
      </c>
      <c r="BM448" s="231" t="s">
        <v>777</v>
      </c>
    </row>
    <row r="449" s="2" customFormat="1" ht="21.75" customHeight="1">
      <c r="A449" s="39"/>
      <c r="B449" s="40"/>
      <c r="C449" s="220" t="s">
        <v>778</v>
      </c>
      <c r="D449" s="220" t="s">
        <v>201</v>
      </c>
      <c r="E449" s="221" t="s">
        <v>779</v>
      </c>
      <c r="F449" s="222" t="s">
        <v>780</v>
      </c>
      <c r="G449" s="223" t="s">
        <v>342</v>
      </c>
      <c r="H449" s="224">
        <v>2</v>
      </c>
      <c r="I449" s="225"/>
      <c r="J449" s="226">
        <f>ROUND(I449*H449,2)</f>
        <v>0</v>
      </c>
      <c r="K449" s="222" t="s">
        <v>204</v>
      </c>
      <c r="L449" s="45"/>
      <c r="M449" s="227" t="s">
        <v>1</v>
      </c>
      <c r="N449" s="228" t="s">
        <v>44</v>
      </c>
      <c r="O449" s="92"/>
      <c r="P449" s="229">
        <f>O449*H449</f>
        <v>0</v>
      </c>
      <c r="Q449" s="229">
        <v>0.00042999999999999999</v>
      </c>
      <c r="R449" s="229">
        <f>Q449*H449</f>
        <v>0.00085999999999999998</v>
      </c>
      <c r="S449" s="229">
        <v>0</v>
      </c>
      <c r="T449" s="230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1" t="s">
        <v>273</v>
      </c>
      <c r="AT449" s="231" t="s">
        <v>201</v>
      </c>
      <c r="AU449" s="231" t="s">
        <v>89</v>
      </c>
      <c r="AY449" s="18" t="s">
        <v>199</v>
      </c>
      <c r="BE449" s="232">
        <f>IF(N449="základní",J449,0)</f>
        <v>0</v>
      </c>
      <c r="BF449" s="232">
        <f>IF(N449="snížená",J449,0)</f>
        <v>0</v>
      </c>
      <c r="BG449" s="232">
        <f>IF(N449="zákl. přenesená",J449,0)</f>
        <v>0</v>
      </c>
      <c r="BH449" s="232">
        <f>IF(N449="sníž. přenesená",J449,0)</f>
        <v>0</v>
      </c>
      <c r="BI449" s="232">
        <f>IF(N449="nulová",J449,0)</f>
        <v>0</v>
      </c>
      <c r="BJ449" s="18" t="s">
        <v>87</v>
      </c>
      <c r="BK449" s="232">
        <f>ROUND(I449*H449,2)</f>
        <v>0</v>
      </c>
      <c r="BL449" s="18" t="s">
        <v>273</v>
      </c>
      <c r="BM449" s="231" t="s">
        <v>781</v>
      </c>
    </row>
    <row r="450" s="2" customFormat="1" ht="24.15" customHeight="1">
      <c r="A450" s="39"/>
      <c r="B450" s="40"/>
      <c r="C450" s="220" t="s">
        <v>782</v>
      </c>
      <c r="D450" s="220" t="s">
        <v>201</v>
      </c>
      <c r="E450" s="221" t="s">
        <v>783</v>
      </c>
      <c r="F450" s="222" t="s">
        <v>784</v>
      </c>
      <c r="G450" s="223" t="s">
        <v>217</v>
      </c>
      <c r="H450" s="224">
        <v>6</v>
      </c>
      <c r="I450" s="225"/>
      <c r="J450" s="226">
        <f>ROUND(I450*H450,2)</f>
        <v>0</v>
      </c>
      <c r="K450" s="222" t="s">
        <v>204</v>
      </c>
      <c r="L450" s="45"/>
      <c r="M450" s="227" t="s">
        <v>1</v>
      </c>
      <c r="N450" s="228" t="s">
        <v>44</v>
      </c>
      <c r="O450" s="92"/>
      <c r="P450" s="229">
        <f>O450*H450</f>
        <v>0</v>
      </c>
      <c r="Q450" s="229">
        <v>0.00064000000000000005</v>
      </c>
      <c r="R450" s="229">
        <f>Q450*H450</f>
        <v>0.0038400000000000005</v>
      </c>
      <c r="S450" s="229">
        <v>0</v>
      </c>
      <c r="T450" s="230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1" t="s">
        <v>273</v>
      </c>
      <c r="AT450" s="231" t="s">
        <v>201</v>
      </c>
      <c r="AU450" s="231" t="s">
        <v>89</v>
      </c>
      <c r="AY450" s="18" t="s">
        <v>199</v>
      </c>
      <c r="BE450" s="232">
        <f>IF(N450="základní",J450,0)</f>
        <v>0</v>
      </c>
      <c r="BF450" s="232">
        <f>IF(N450="snížená",J450,0)</f>
        <v>0</v>
      </c>
      <c r="BG450" s="232">
        <f>IF(N450="zákl. přenesená",J450,0)</f>
        <v>0</v>
      </c>
      <c r="BH450" s="232">
        <f>IF(N450="sníž. přenesená",J450,0)</f>
        <v>0</v>
      </c>
      <c r="BI450" s="232">
        <f>IF(N450="nulová",J450,0)</f>
        <v>0</v>
      </c>
      <c r="BJ450" s="18" t="s">
        <v>87</v>
      </c>
      <c r="BK450" s="232">
        <f>ROUND(I450*H450,2)</f>
        <v>0</v>
      </c>
      <c r="BL450" s="18" t="s">
        <v>273</v>
      </c>
      <c r="BM450" s="231" t="s">
        <v>785</v>
      </c>
    </row>
    <row r="451" s="2" customFormat="1">
      <c r="A451" s="39"/>
      <c r="B451" s="40"/>
      <c r="C451" s="41"/>
      <c r="D451" s="235" t="s">
        <v>239</v>
      </c>
      <c r="E451" s="41"/>
      <c r="F451" s="256" t="s">
        <v>755</v>
      </c>
      <c r="G451" s="41"/>
      <c r="H451" s="41"/>
      <c r="I451" s="257"/>
      <c r="J451" s="41"/>
      <c r="K451" s="41"/>
      <c r="L451" s="45"/>
      <c r="M451" s="258"/>
      <c r="N451" s="259"/>
      <c r="O451" s="92"/>
      <c r="P451" s="92"/>
      <c r="Q451" s="92"/>
      <c r="R451" s="92"/>
      <c r="S451" s="92"/>
      <c r="T451" s="93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239</v>
      </c>
      <c r="AU451" s="18" t="s">
        <v>89</v>
      </c>
    </row>
    <row r="452" s="2" customFormat="1" ht="37.8" customHeight="1">
      <c r="A452" s="39"/>
      <c r="B452" s="40"/>
      <c r="C452" s="220" t="s">
        <v>786</v>
      </c>
      <c r="D452" s="220" t="s">
        <v>201</v>
      </c>
      <c r="E452" s="221" t="s">
        <v>787</v>
      </c>
      <c r="F452" s="222" t="s">
        <v>788</v>
      </c>
      <c r="G452" s="223" t="s">
        <v>217</v>
      </c>
      <c r="H452" s="224">
        <v>6</v>
      </c>
      <c r="I452" s="225"/>
      <c r="J452" s="226">
        <f>ROUND(I452*H452,2)</f>
        <v>0</v>
      </c>
      <c r="K452" s="222" t="s">
        <v>204</v>
      </c>
      <c r="L452" s="45"/>
      <c r="M452" s="227" t="s">
        <v>1</v>
      </c>
      <c r="N452" s="228" t="s">
        <v>44</v>
      </c>
      <c r="O452" s="92"/>
      <c r="P452" s="229">
        <f>O452*H452</f>
        <v>0</v>
      </c>
      <c r="Q452" s="229">
        <v>0.00020000000000000001</v>
      </c>
      <c r="R452" s="229">
        <f>Q452*H452</f>
        <v>0.0012000000000000001</v>
      </c>
      <c r="S452" s="229">
        <v>0</v>
      </c>
      <c r="T452" s="230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1" t="s">
        <v>273</v>
      </c>
      <c r="AT452" s="231" t="s">
        <v>201</v>
      </c>
      <c r="AU452" s="231" t="s">
        <v>89</v>
      </c>
      <c r="AY452" s="18" t="s">
        <v>199</v>
      </c>
      <c r="BE452" s="232">
        <f>IF(N452="základní",J452,0)</f>
        <v>0</v>
      </c>
      <c r="BF452" s="232">
        <f>IF(N452="snížená",J452,0)</f>
        <v>0</v>
      </c>
      <c r="BG452" s="232">
        <f>IF(N452="zákl. přenesená",J452,0)</f>
        <v>0</v>
      </c>
      <c r="BH452" s="232">
        <f>IF(N452="sníž. přenesená",J452,0)</f>
        <v>0</v>
      </c>
      <c r="BI452" s="232">
        <f>IF(N452="nulová",J452,0)</f>
        <v>0</v>
      </c>
      <c r="BJ452" s="18" t="s">
        <v>87</v>
      </c>
      <c r="BK452" s="232">
        <f>ROUND(I452*H452,2)</f>
        <v>0</v>
      </c>
      <c r="BL452" s="18" t="s">
        <v>273</v>
      </c>
      <c r="BM452" s="231" t="s">
        <v>789</v>
      </c>
    </row>
    <row r="453" s="2" customFormat="1" ht="16.5" customHeight="1">
      <c r="A453" s="39"/>
      <c r="B453" s="40"/>
      <c r="C453" s="220" t="s">
        <v>790</v>
      </c>
      <c r="D453" s="220" t="s">
        <v>201</v>
      </c>
      <c r="E453" s="221" t="s">
        <v>791</v>
      </c>
      <c r="F453" s="222" t="s">
        <v>792</v>
      </c>
      <c r="G453" s="223" t="s">
        <v>342</v>
      </c>
      <c r="H453" s="224">
        <v>4</v>
      </c>
      <c r="I453" s="225"/>
      <c r="J453" s="226">
        <f>ROUND(I453*H453,2)</f>
        <v>0</v>
      </c>
      <c r="K453" s="222" t="s">
        <v>204</v>
      </c>
      <c r="L453" s="45"/>
      <c r="M453" s="227" t="s">
        <v>1</v>
      </c>
      <c r="N453" s="228" t="s">
        <v>44</v>
      </c>
      <c r="O453" s="92"/>
      <c r="P453" s="229">
        <f>O453*H453</f>
        <v>0</v>
      </c>
      <c r="Q453" s="229">
        <v>0</v>
      </c>
      <c r="R453" s="229">
        <f>Q453*H453</f>
        <v>0</v>
      </c>
      <c r="S453" s="229">
        <v>0</v>
      </c>
      <c r="T453" s="230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1" t="s">
        <v>273</v>
      </c>
      <c r="AT453" s="231" t="s">
        <v>201</v>
      </c>
      <c r="AU453" s="231" t="s">
        <v>89</v>
      </c>
      <c r="AY453" s="18" t="s">
        <v>199</v>
      </c>
      <c r="BE453" s="232">
        <f>IF(N453="základní",J453,0)</f>
        <v>0</v>
      </c>
      <c r="BF453" s="232">
        <f>IF(N453="snížená",J453,0)</f>
        <v>0</v>
      </c>
      <c r="BG453" s="232">
        <f>IF(N453="zákl. přenesená",J453,0)</f>
        <v>0</v>
      </c>
      <c r="BH453" s="232">
        <f>IF(N453="sníž. přenesená",J453,0)</f>
        <v>0</v>
      </c>
      <c r="BI453" s="232">
        <f>IF(N453="nulová",J453,0)</f>
        <v>0</v>
      </c>
      <c r="BJ453" s="18" t="s">
        <v>87</v>
      </c>
      <c r="BK453" s="232">
        <f>ROUND(I453*H453,2)</f>
        <v>0</v>
      </c>
      <c r="BL453" s="18" t="s">
        <v>273</v>
      </c>
      <c r="BM453" s="231" t="s">
        <v>793</v>
      </c>
    </row>
    <row r="454" s="2" customFormat="1" ht="16.5" customHeight="1">
      <c r="A454" s="39"/>
      <c r="B454" s="40"/>
      <c r="C454" s="220" t="s">
        <v>794</v>
      </c>
      <c r="D454" s="220" t="s">
        <v>201</v>
      </c>
      <c r="E454" s="221" t="s">
        <v>795</v>
      </c>
      <c r="F454" s="222" t="s">
        <v>796</v>
      </c>
      <c r="G454" s="223" t="s">
        <v>342</v>
      </c>
      <c r="H454" s="224">
        <v>2</v>
      </c>
      <c r="I454" s="225"/>
      <c r="J454" s="226">
        <f>ROUND(I454*H454,2)</f>
        <v>0</v>
      </c>
      <c r="K454" s="222" t="s">
        <v>204</v>
      </c>
      <c r="L454" s="45"/>
      <c r="M454" s="227" t="s">
        <v>1</v>
      </c>
      <c r="N454" s="228" t="s">
        <v>44</v>
      </c>
      <c r="O454" s="92"/>
      <c r="P454" s="229">
        <f>O454*H454</f>
        <v>0</v>
      </c>
      <c r="Q454" s="229">
        <v>0.00075000000000000002</v>
      </c>
      <c r="R454" s="229">
        <f>Q454*H454</f>
        <v>0.0015</v>
      </c>
      <c r="S454" s="229">
        <v>0</v>
      </c>
      <c r="T454" s="230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1" t="s">
        <v>273</v>
      </c>
      <c r="AT454" s="231" t="s">
        <v>201</v>
      </c>
      <c r="AU454" s="231" t="s">
        <v>89</v>
      </c>
      <c r="AY454" s="18" t="s">
        <v>199</v>
      </c>
      <c r="BE454" s="232">
        <f>IF(N454="základní",J454,0)</f>
        <v>0</v>
      </c>
      <c r="BF454" s="232">
        <f>IF(N454="snížená",J454,0)</f>
        <v>0</v>
      </c>
      <c r="BG454" s="232">
        <f>IF(N454="zákl. přenesená",J454,0)</f>
        <v>0</v>
      </c>
      <c r="BH454" s="232">
        <f>IF(N454="sníž. přenesená",J454,0)</f>
        <v>0</v>
      </c>
      <c r="BI454" s="232">
        <f>IF(N454="nulová",J454,0)</f>
        <v>0</v>
      </c>
      <c r="BJ454" s="18" t="s">
        <v>87</v>
      </c>
      <c r="BK454" s="232">
        <f>ROUND(I454*H454,2)</f>
        <v>0</v>
      </c>
      <c r="BL454" s="18" t="s">
        <v>273</v>
      </c>
      <c r="BM454" s="231" t="s">
        <v>797</v>
      </c>
    </row>
    <row r="455" s="2" customFormat="1" ht="21.75" customHeight="1">
      <c r="A455" s="39"/>
      <c r="B455" s="40"/>
      <c r="C455" s="220" t="s">
        <v>798</v>
      </c>
      <c r="D455" s="220" t="s">
        <v>201</v>
      </c>
      <c r="E455" s="221" t="s">
        <v>799</v>
      </c>
      <c r="F455" s="222" t="s">
        <v>800</v>
      </c>
      <c r="G455" s="223" t="s">
        <v>217</v>
      </c>
      <c r="H455" s="224">
        <v>6</v>
      </c>
      <c r="I455" s="225"/>
      <c r="J455" s="226">
        <f>ROUND(I455*H455,2)</f>
        <v>0</v>
      </c>
      <c r="K455" s="222" t="s">
        <v>204</v>
      </c>
      <c r="L455" s="45"/>
      <c r="M455" s="227" t="s">
        <v>1</v>
      </c>
      <c r="N455" s="228" t="s">
        <v>44</v>
      </c>
      <c r="O455" s="92"/>
      <c r="P455" s="229">
        <f>O455*H455</f>
        <v>0</v>
      </c>
      <c r="Q455" s="229">
        <v>1.0000000000000001E-05</v>
      </c>
      <c r="R455" s="229">
        <f>Q455*H455</f>
        <v>6.0000000000000008E-05</v>
      </c>
      <c r="S455" s="229">
        <v>0</v>
      </c>
      <c r="T455" s="230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1" t="s">
        <v>273</v>
      </c>
      <c r="AT455" s="231" t="s">
        <v>201</v>
      </c>
      <c r="AU455" s="231" t="s">
        <v>89</v>
      </c>
      <c r="AY455" s="18" t="s">
        <v>199</v>
      </c>
      <c r="BE455" s="232">
        <f>IF(N455="základní",J455,0)</f>
        <v>0</v>
      </c>
      <c r="BF455" s="232">
        <f>IF(N455="snížená",J455,0)</f>
        <v>0</v>
      </c>
      <c r="BG455" s="232">
        <f>IF(N455="zákl. přenesená",J455,0)</f>
        <v>0</v>
      </c>
      <c r="BH455" s="232">
        <f>IF(N455="sníž. přenesená",J455,0)</f>
        <v>0</v>
      </c>
      <c r="BI455" s="232">
        <f>IF(N455="nulová",J455,0)</f>
        <v>0</v>
      </c>
      <c r="BJ455" s="18" t="s">
        <v>87</v>
      </c>
      <c r="BK455" s="232">
        <f>ROUND(I455*H455,2)</f>
        <v>0</v>
      </c>
      <c r="BL455" s="18" t="s">
        <v>273</v>
      </c>
      <c r="BM455" s="231" t="s">
        <v>801</v>
      </c>
    </row>
    <row r="456" s="2" customFormat="1" ht="24.15" customHeight="1">
      <c r="A456" s="39"/>
      <c r="B456" s="40"/>
      <c r="C456" s="220" t="s">
        <v>802</v>
      </c>
      <c r="D456" s="220" t="s">
        <v>201</v>
      </c>
      <c r="E456" s="221" t="s">
        <v>803</v>
      </c>
      <c r="F456" s="222" t="s">
        <v>804</v>
      </c>
      <c r="G456" s="223" t="s">
        <v>217</v>
      </c>
      <c r="H456" s="224">
        <v>6</v>
      </c>
      <c r="I456" s="225"/>
      <c r="J456" s="226">
        <f>ROUND(I456*H456,2)</f>
        <v>0</v>
      </c>
      <c r="K456" s="222" t="s">
        <v>204</v>
      </c>
      <c r="L456" s="45"/>
      <c r="M456" s="227" t="s">
        <v>1</v>
      </c>
      <c r="N456" s="228" t="s">
        <v>44</v>
      </c>
      <c r="O456" s="92"/>
      <c r="P456" s="229">
        <f>O456*H456</f>
        <v>0</v>
      </c>
      <c r="Q456" s="229">
        <v>2.0000000000000002E-05</v>
      </c>
      <c r="R456" s="229">
        <f>Q456*H456</f>
        <v>0.00012000000000000002</v>
      </c>
      <c r="S456" s="229">
        <v>0</v>
      </c>
      <c r="T456" s="230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1" t="s">
        <v>273</v>
      </c>
      <c r="AT456" s="231" t="s">
        <v>201</v>
      </c>
      <c r="AU456" s="231" t="s">
        <v>89</v>
      </c>
      <c r="AY456" s="18" t="s">
        <v>199</v>
      </c>
      <c r="BE456" s="232">
        <f>IF(N456="základní",J456,0)</f>
        <v>0</v>
      </c>
      <c r="BF456" s="232">
        <f>IF(N456="snížená",J456,0)</f>
        <v>0</v>
      </c>
      <c r="BG456" s="232">
        <f>IF(N456="zákl. přenesená",J456,0)</f>
        <v>0</v>
      </c>
      <c r="BH456" s="232">
        <f>IF(N456="sníž. přenesená",J456,0)</f>
        <v>0</v>
      </c>
      <c r="BI456" s="232">
        <f>IF(N456="nulová",J456,0)</f>
        <v>0</v>
      </c>
      <c r="BJ456" s="18" t="s">
        <v>87</v>
      </c>
      <c r="BK456" s="232">
        <f>ROUND(I456*H456,2)</f>
        <v>0</v>
      </c>
      <c r="BL456" s="18" t="s">
        <v>273</v>
      </c>
      <c r="BM456" s="231" t="s">
        <v>805</v>
      </c>
    </row>
    <row r="457" s="2" customFormat="1" ht="24.15" customHeight="1">
      <c r="A457" s="39"/>
      <c r="B457" s="40"/>
      <c r="C457" s="220" t="s">
        <v>806</v>
      </c>
      <c r="D457" s="220" t="s">
        <v>201</v>
      </c>
      <c r="E457" s="221" t="s">
        <v>807</v>
      </c>
      <c r="F457" s="222" t="s">
        <v>808</v>
      </c>
      <c r="G457" s="223" t="s">
        <v>257</v>
      </c>
      <c r="H457" s="224">
        <v>0.014999999999999999</v>
      </c>
      <c r="I457" s="225"/>
      <c r="J457" s="226">
        <f>ROUND(I457*H457,2)</f>
        <v>0</v>
      </c>
      <c r="K457" s="222" t="s">
        <v>204</v>
      </c>
      <c r="L457" s="45"/>
      <c r="M457" s="227" t="s">
        <v>1</v>
      </c>
      <c r="N457" s="228" t="s">
        <v>44</v>
      </c>
      <c r="O457" s="92"/>
      <c r="P457" s="229">
        <f>O457*H457</f>
        <v>0</v>
      </c>
      <c r="Q457" s="229">
        <v>0</v>
      </c>
      <c r="R457" s="229">
        <f>Q457*H457</f>
        <v>0</v>
      </c>
      <c r="S457" s="229">
        <v>0</v>
      </c>
      <c r="T457" s="230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1" t="s">
        <v>273</v>
      </c>
      <c r="AT457" s="231" t="s">
        <v>201</v>
      </c>
      <c r="AU457" s="231" t="s">
        <v>89</v>
      </c>
      <c r="AY457" s="18" t="s">
        <v>199</v>
      </c>
      <c r="BE457" s="232">
        <f>IF(N457="základní",J457,0)</f>
        <v>0</v>
      </c>
      <c r="BF457" s="232">
        <f>IF(N457="snížená",J457,0)</f>
        <v>0</v>
      </c>
      <c r="BG457" s="232">
        <f>IF(N457="zákl. přenesená",J457,0)</f>
        <v>0</v>
      </c>
      <c r="BH457" s="232">
        <f>IF(N457="sníž. přenesená",J457,0)</f>
        <v>0</v>
      </c>
      <c r="BI457" s="232">
        <f>IF(N457="nulová",J457,0)</f>
        <v>0</v>
      </c>
      <c r="BJ457" s="18" t="s">
        <v>87</v>
      </c>
      <c r="BK457" s="232">
        <f>ROUND(I457*H457,2)</f>
        <v>0</v>
      </c>
      <c r="BL457" s="18" t="s">
        <v>273</v>
      </c>
      <c r="BM457" s="231" t="s">
        <v>809</v>
      </c>
    </row>
    <row r="458" s="12" customFormat="1" ht="22.8" customHeight="1">
      <c r="A458" s="12"/>
      <c r="B458" s="204"/>
      <c r="C458" s="205"/>
      <c r="D458" s="206" t="s">
        <v>78</v>
      </c>
      <c r="E458" s="218" t="s">
        <v>810</v>
      </c>
      <c r="F458" s="218" t="s">
        <v>811</v>
      </c>
      <c r="G458" s="205"/>
      <c r="H458" s="205"/>
      <c r="I458" s="208"/>
      <c r="J458" s="219">
        <f>BK458</f>
        <v>0</v>
      </c>
      <c r="K458" s="205"/>
      <c r="L458" s="210"/>
      <c r="M458" s="211"/>
      <c r="N458" s="212"/>
      <c r="O458" s="212"/>
      <c r="P458" s="213">
        <f>SUM(P459:P460)</f>
        <v>0</v>
      </c>
      <c r="Q458" s="212"/>
      <c r="R458" s="213">
        <f>SUM(R459:R460)</f>
        <v>0</v>
      </c>
      <c r="S458" s="212"/>
      <c r="T458" s="214">
        <f>SUM(T459:T460)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15" t="s">
        <v>89</v>
      </c>
      <c r="AT458" s="216" t="s">
        <v>78</v>
      </c>
      <c r="AU458" s="216" t="s">
        <v>87</v>
      </c>
      <c r="AY458" s="215" t="s">
        <v>199</v>
      </c>
      <c r="BK458" s="217">
        <f>SUM(BK459:BK460)</f>
        <v>0</v>
      </c>
    </row>
    <row r="459" s="2" customFormat="1" ht="16.5" customHeight="1">
      <c r="A459" s="39"/>
      <c r="B459" s="40"/>
      <c r="C459" s="220" t="s">
        <v>812</v>
      </c>
      <c r="D459" s="220" t="s">
        <v>201</v>
      </c>
      <c r="E459" s="221" t="s">
        <v>813</v>
      </c>
      <c r="F459" s="222" t="s">
        <v>814</v>
      </c>
      <c r="G459" s="223" t="s">
        <v>500</v>
      </c>
      <c r="H459" s="224">
        <v>1</v>
      </c>
      <c r="I459" s="225"/>
      <c r="J459" s="226">
        <f>ROUND(I459*H459,2)</f>
        <v>0</v>
      </c>
      <c r="K459" s="222" t="s">
        <v>357</v>
      </c>
      <c r="L459" s="45"/>
      <c r="M459" s="227" t="s">
        <v>1</v>
      </c>
      <c r="N459" s="228" t="s">
        <v>44</v>
      </c>
      <c r="O459" s="92"/>
      <c r="P459" s="229">
        <f>O459*H459</f>
        <v>0</v>
      </c>
      <c r="Q459" s="229">
        <v>0</v>
      </c>
      <c r="R459" s="229">
        <f>Q459*H459</f>
        <v>0</v>
      </c>
      <c r="S459" s="229">
        <v>0</v>
      </c>
      <c r="T459" s="230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1" t="s">
        <v>273</v>
      </c>
      <c r="AT459" s="231" t="s">
        <v>201</v>
      </c>
      <c r="AU459" s="231" t="s">
        <v>89</v>
      </c>
      <c r="AY459" s="18" t="s">
        <v>199</v>
      </c>
      <c r="BE459" s="232">
        <f>IF(N459="základní",J459,0)</f>
        <v>0</v>
      </c>
      <c r="BF459" s="232">
        <f>IF(N459="snížená",J459,0)</f>
        <v>0</v>
      </c>
      <c r="BG459" s="232">
        <f>IF(N459="zákl. přenesená",J459,0)</f>
        <v>0</v>
      </c>
      <c r="BH459" s="232">
        <f>IF(N459="sníž. přenesená",J459,0)</f>
        <v>0</v>
      </c>
      <c r="BI459" s="232">
        <f>IF(N459="nulová",J459,0)</f>
        <v>0</v>
      </c>
      <c r="BJ459" s="18" t="s">
        <v>87</v>
      </c>
      <c r="BK459" s="232">
        <f>ROUND(I459*H459,2)</f>
        <v>0</v>
      </c>
      <c r="BL459" s="18" t="s">
        <v>273</v>
      </c>
      <c r="BM459" s="231" t="s">
        <v>815</v>
      </c>
    </row>
    <row r="460" s="2" customFormat="1">
      <c r="A460" s="39"/>
      <c r="B460" s="40"/>
      <c r="C460" s="41"/>
      <c r="D460" s="235" t="s">
        <v>239</v>
      </c>
      <c r="E460" s="41"/>
      <c r="F460" s="256" t="s">
        <v>816</v>
      </c>
      <c r="G460" s="41"/>
      <c r="H460" s="41"/>
      <c r="I460" s="257"/>
      <c r="J460" s="41"/>
      <c r="K460" s="41"/>
      <c r="L460" s="45"/>
      <c r="M460" s="258"/>
      <c r="N460" s="259"/>
      <c r="O460" s="92"/>
      <c r="P460" s="92"/>
      <c r="Q460" s="92"/>
      <c r="R460" s="92"/>
      <c r="S460" s="92"/>
      <c r="T460" s="93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239</v>
      </c>
      <c r="AU460" s="18" t="s">
        <v>89</v>
      </c>
    </row>
    <row r="461" s="12" customFormat="1" ht="22.8" customHeight="1">
      <c r="A461" s="12"/>
      <c r="B461" s="204"/>
      <c r="C461" s="205"/>
      <c r="D461" s="206" t="s">
        <v>78</v>
      </c>
      <c r="E461" s="218" t="s">
        <v>817</v>
      </c>
      <c r="F461" s="218" t="s">
        <v>818</v>
      </c>
      <c r="G461" s="205"/>
      <c r="H461" s="205"/>
      <c r="I461" s="208"/>
      <c r="J461" s="219">
        <f>BK461</f>
        <v>0</v>
      </c>
      <c r="K461" s="205"/>
      <c r="L461" s="210"/>
      <c r="M461" s="211"/>
      <c r="N461" s="212"/>
      <c r="O461" s="212"/>
      <c r="P461" s="213">
        <f>SUM(P462:P478)</f>
        <v>0</v>
      </c>
      <c r="Q461" s="212"/>
      <c r="R461" s="213">
        <f>SUM(R462:R478)</f>
        <v>0.031120000000000005</v>
      </c>
      <c r="S461" s="212"/>
      <c r="T461" s="214">
        <f>SUM(T462:T478)</f>
        <v>0.35574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15" t="s">
        <v>89</v>
      </c>
      <c r="AT461" s="216" t="s">
        <v>78</v>
      </c>
      <c r="AU461" s="216" t="s">
        <v>87</v>
      </c>
      <c r="AY461" s="215" t="s">
        <v>199</v>
      </c>
      <c r="BK461" s="217">
        <f>SUM(BK462:BK478)</f>
        <v>0</v>
      </c>
    </row>
    <row r="462" s="2" customFormat="1" ht="16.5" customHeight="1">
      <c r="A462" s="39"/>
      <c r="B462" s="40"/>
      <c r="C462" s="220" t="s">
        <v>819</v>
      </c>
      <c r="D462" s="220" t="s">
        <v>201</v>
      </c>
      <c r="E462" s="221" t="s">
        <v>820</v>
      </c>
      <c r="F462" s="222" t="s">
        <v>821</v>
      </c>
      <c r="G462" s="223" t="s">
        <v>500</v>
      </c>
      <c r="H462" s="224">
        <v>2</v>
      </c>
      <c r="I462" s="225"/>
      <c r="J462" s="226">
        <f>ROUND(I462*H462,2)</f>
        <v>0</v>
      </c>
      <c r="K462" s="222" t="s">
        <v>204</v>
      </c>
      <c r="L462" s="45"/>
      <c r="M462" s="227" t="s">
        <v>1</v>
      </c>
      <c r="N462" s="228" t="s">
        <v>44</v>
      </c>
      <c r="O462" s="92"/>
      <c r="P462" s="229">
        <f>O462*H462</f>
        <v>0</v>
      </c>
      <c r="Q462" s="229">
        <v>0</v>
      </c>
      <c r="R462" s="229">
        <f>Q462*H462</f>
        <v>0</v>
      </c>
      <c r="S462" s="229">
        <v>0.019460000000000002</v>
      </c>
      <c r="T462" s="230">
        <f>S462*H462</f>
        <v>0.038920000000000003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1" t="s">
        <v>273</v>
      </c>
      <c r="AT462" s="231" t="s">
        <v>201</v>
      </c>
      <c r="AU462" s="231" t="s">
        <v>89</v>
      </c>
      <c r="AY462" s="18" t="s">
        <v>199</v>
      </c>
      <c r="BE462" s="232">
        <f>IF(N462="základní",J462,0)</f>
        <v>0</v>
      </c>
      <c r="BF462" s="232">
        <f>IF(N462="snížená",J462,0)</f>
        <v>0</v>
      </c>
      <c r="BG462" s="232">
        <f>IF(N462="zákl. přenesená",J462,0)</f>
        <v>0</v>
      </c>
      <c r="BH462" s="232">
        <f>IF(N462="sníž. přenesená",J462,0)</f>
        <v>0</v>
      </c>
      <c r="BI462" s="232">
        <f>IF(N462="nulová",J462,0)</f>
        <v>0</v>
      </c>
      <c r="BJ462" s="18" t="s">
        <v>87</v>
      </c>
      <c r="BK462" s="232">
        <f>ROUND(I462*H462,2)</f>
        <v>0</v>
      </c>
      <c r="BL462" s="18" t="s">
        <v>273</v>
      </c>
      <c r="BM462" s="231" t="s">
        <v>822</v>
      </c>
    </row>
    <row r="463" s="13" customFormat="1">
      <c r="A463" s="13"/>
      <c r="B463" s="233"/>
      <c r="C463" s="234"/>
      <c r="D463" s="235" t="s">
        <v>207</v>
      </c>
      <c r="E463" s="236" t="s">
        <v>1</v>
      </c>
      <c r="F463" s="237" t="s">
        <v>823</v>
      </c>
      <c r="G463" s="234"/>
      <c r="H463" s="238">
        <v>1</v>
      </c>
      <c r="I463" s="239"/>
      <c r="J463" s="234"/>
      <c r="K463" s="234"/>
      <c r="L463" s="240"/>
      <c r="M463" s="241"/>
      <c r="N463" s="242"/>
      <c r="O463" s="242"/>
      <c r="P463" s="242"/>
      <c r="Q463" s="242"/>
      <c r="R463" s="242"/>
      <c r="S463" s="242"/>
      <c r="T463" s="24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4" t="s">
        <v>207</v>
      </c>
      <c r="AU463" s="244" t="s">
        <v>89</v>
      </c>
      <c r="AV463" s="13" t="s">
        <v>89</v>
      </c>
      <c r="AW463" s="13" t="s">
        <v>34</v>
      </c>
      <c r="AX463" s="13" t="s">
        <v>79</v>
      </c>
      <c r="AY463" s="244" t="s">
        <v>199</v>
      </c>
    </row>
    <row r="464" s="13" customFormat="1">
      <c r="A464" s="13"/>
      <c r="B464" s="233"/>
      <c r="C464" s="234"/>
      <c r="D464" s="235" t="s">
        <v>207</v>
      </c>
      <c r="E464" s="236" t="s">
        <v>1</v>
      </c>
      <c r="F464" s="237" t="s">
        <v>824</v>
      </c>
      <c r="G464" s="234"/>
      <c r="H464" s="238">
        <v>1</v>
      </c>
      <c r="I464" s="239"/>
      <c r="J464" s="234"/>
      <c r="K464" s="234"/>
      <c r="L464" s="240"/>
      <c r="M464" s="241"/>
      <c r="N464" s="242"/>
      <c r="O464" s="242"/>
      <c r="P464" s="242"/>
      <c r="Q464" s="242"/>
      <c r="R464" s="242"/>
      <c r="S464" s="242"/>
      <c r="T464" s="24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4" t="s">
        <v>207</v>
      </c>
      <c r="AU464" s="244" t="s">
        <v>89</v>
      </c>
      <c r="AV464" s="13" t="s">
        <v>89</v>
      </c>
      <c r="AW464" s="13" t="s">
        <v>34</v>
      </c>
      <c r="AX464" s="13" t="s">
        <v>79</v>
      </c>
      <c r="AY464" s="244" t="s">
        <v>199</v>
      </c>
    </row>
    <row r="465" s="14" customFormat="1">
      <c r="A465" s="14"/>
      <c r="B465" s="245"/>
      <c r="C465" s="246"/>
      <c r="D465" s="235" t="s">
        <v>207</v>
      </c>
      <c r="E465" s="247" t="s">
        <v>1</v>
      </c>
      <c r="F465" s="248" t="s">
        <v>221</v>
      </c>
      <c r="G465" s="246"/>
      <c r="H465" s="249">
        <v>2</v>
      </c>
      <c r="I465" s="250"/>
      <c r="J465" s="246"/>
      <c r="K465" s="246"/>
      <c r="L465" s="251"/>
      <c r="M465" s="252"/>
      <c r="N465" s="253"/>
      <c r="O465" s="253"/>
      <c r="P465" s="253"/>
      <c r="Q465" s="253"/>
      <c r="R465" s="253"/>
      <c r="S465" s="253"/>
      <c r="T465" s="25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5" t="s">
        <v>207</v>
      </c>
      <c r="AU465" s="255" t="s">
        <v>89</v>
      </c>
      <c r="AV465" s="14" t="s">
        <v>205</v>
      </c>
      <c r="AW465" s="14" t="s">
        <v>34</v>
      </c>
      <c r="AX465" s="14" t="s">
        <v>87</v>
      </c>
      <c r="AY465" s="255" t="s">
        <v>199</v>
      </c>
    </row>
    <row r="466" s="2" customFormat="1" ht="24.15" customHeight="1">
      <c r="A466" s="39"/>
      <c r="B466" s="40"/>
      <c r="C466" s="220" t="s">
        <v>825</v>
      </c>
      <c r="D466" s="220" t="s">
        <v>201</v>
      </c>
      <c r="E466" s="221" t="s">
        <v>826</v>
      </c>
      <c r="F466" s="222" t="s">
        <v>827</v>
      </c>
      <c r="G466" s="223" t="s">
        <v>500</v>
      </c>
      <c r="H466" s="224">
        <v>1</v>
      </c>
      <c r="I466" s="225"/>
      <c r="J466" s="226">
        <f>ROUND(I466*H466,2)</f>
        <v>0</v>
      </c>
      <c r="K466" s="222" t="s">
        <v>204</v>
      </c>
      <c r="L466" s="45"/>
      <c r="M466" s="227" t="s">
        <v>1</v>
      </c>
      <c r="N466" s="228" t="s">
        <v>44</v>
      </c>
      <c r="O466" s="92"/>
      <c r="P466" s="229">
        <f>O466*H466</f>
        <v>0</v>
      </c>
      <c r="Q466" s="229">
        <v>0.016969999999999999</v>
      </c>
      <c r="R466" s="229">
        <f>Q466*H466</f>
        <v>0.016969999999999999</v>
      </c>
      <c r="S466" s="229">
        <v>0</v>
      </c>
      <c r="T466" s="230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1" t="s">
        <v>273</v>
      </c>
      <c r="AT466" s="231" t="s">
        <v>201</v>
      </c>
      <c r="AU466" s="231" t="s">
        <v>89</v>
      </c>
      <c r="AY466" s="18" t="s">
        <v>199</v>
      </c>
      <c r="BE466" s="232">
        <f>IF(N466="základní",J466,0)</f>
        <v>0</v>
      </c>
      <c r="BF466" s="232">
        <f>IF(N466="snížená",J466,0)</f>
        <v>0</v>
      </c>
      <c r="BG466" s="232">
        <f>IF(N466="zákl. přenesená",J466,0)</f>
        <v>0</v>
      </c>
      <c r="BH466" s="232">
        <f>IF(N466="sníž. přenesená",J466,0)</f>
        <v>0</v>
      </c>
      <c r="BI466" s="232">
        <f>IF(N466="nulová",J466,0)</f>
        <v>0</v>
      </c>
      <c r="BJ466" s="18" t="s">
        <v>87</v>
      </c>
      <c r="BK466" s="232">
        <f>ROUND(I466*H466,2)</f>
        <v>0</v>
      </c>
      <c r="BL466" s="18" t="s">
        <v>273</v>
      </c>
      <c r="BM466" s="231" t="s">
        <v>828</v>
      </c>
    </row>
    <row r="467" s="2" customFormat="1" ht="16.5" customHeight="1">
      <c r="A467" s="39"/>
      <c r="B467" s="40"/>
      <c r="C467" s="220" t="s">
        <v>829</v>
      </c>
      <c r="D467" s="220" t="s">
        <v>201</v>
      </c>
      <c r="E467" s="221" t="s">
        <v>830</v>
      </c>
      <c r="F467" s="222" t="s">
        <v>831</v>
      </c>
      <c r="G467" s="223" t="s">
        <v>500</v>
      </c>
      <c r="H467" s="224">
        <v>1</v>
      </c>
      <c r="I467" s="225"/>
      <c r="J467" s="226">
        <f>ROUND(I467*H467,2)</f>
        <v>0</v>
      </c>
      <c r="K467" s="222" t="s">
        <v>357</v>
      </c>
      <c r="L467" s="45"/>
      <c r="M467" s="227" t="s">
        <v>1</v>
      </c>
      <c r="N467" s="228" t="s">
        <v>44</v>
      </c>
      <c r="O467" s="92"/>
      <c r="P467" s="229">
        <f>O467*H467</f>
        <v>0</v>
      </c>
      <c r="Q467" s="229">
        <v>0</v>
      </c>
      <c r="R467" s="229">
        <f>Q467*H467</f>
        <v>0</v>
      </c>
      <c r="S467" s="229">
        <v>0.312</v>
      </c>
      <c r="T467" s="230">
        <f>S467*H467</f>
        <v>0.312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1" t="s">
        <v>273</v>
      </c>
      <c r="AT467" s="231" t="s">
        <v>201</v>
      </c>
      <c r="AU467" s="231" t="s">
        <v>89</v>
      </c>
      <c r="AY467" s="18" t="s">
        <v>199</v>
      </c>
      <c r="BE467" s="232">
        <f>IF(N467="základní",J467,0)</f>
        <v>0</v>
      </c>
      <c r="BF467" s="232">
        <f>IF(N467="snížená",J467,0)</f>
        <v>0</v>
      </c>
      <c r="BG467" s="232">
        <f>IF(N467="zákl. přenesená",J467,0)</f>
        <v>0</v>
      </c>
      <c r="BH467" s="232">
        <f>IF(N467="sníž. přenesená",J467,0)</f>
        <v>0</v>
      </c>
      <c r="BI467" s="232">
        <f>IF(N467="nulová",J467,0)</f>
        <v>0</v>
      </c>
      <c r="BJ467" s="18" t="s">
        <v>87</v>
      </c>
      <c r="BK467" s="232">
        <f>ROUND(I467*H467,2)</f>
        <v>0</v>
      </c>
      <c r="BL467" s="18" t="s">
        <v>273</v>
      </c>
      <c r="BM467" s="231" t="s">
        <v>832</v>
      </c>
    </row>
    <row r="468" s="2" customFormat="1">
      <c r="A468" s="39"/>
      <c r="B468" s="40"/>
      <c r="C468" s="41"/>
      <c r="D468" s="235" t="s">
        <v>239</v>
      </c>
      <c r="E468" s="41"/>
      <c r="F468" s="256" t="s">
        <v>833</v>
      </c>
      <c r="G468" s="41"/>
      <c r="H468" s="41"/>
      <c r="I468" s="257"/>
      <c r="J468" s="41"/>
      <c r="K468" s="41"/>
      <c r="L468" s="45"/>
      <c r="M468" s="258"/>
      <c r="N468" s="259"/>
      <c r="O468" s="92"/>
      <c r="P468" s="92"/>
      <c r="Q468" s="92"/>
      <c r="R468" s="92"/>
      <c r="S468" s="92"/>
      <c r="T468" s="93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239</v>
      </c>
      <c r="AU468" s="18" t="s">
        <v>89</v>
      </c>
    </row>
    <row r="469" s="2" customFormat="1" ht="24.15" customHeight="1">
      <c r="A469" s="39"/>
      <c r="B469" s="40"/>
      <c r="C469" s="220" t="s">
        <v>834</v>
      </c>
      <c r="D469" s="220" t="s">
        <v>201</v>
      </c>
      <c r="E469" s="221" t="s">
        <v>835</v>
      </c>
      <c r="F469" s="222" t="s">
        <v>836</v>
      </c>
      <c r="G469" s="223" t="s">
        <v>500</v>
      </c>
      <c r="H469" s="224">
        <v>1</v>
      </c>
      <c r="I469" s="225"/>
      <c r="J469" s="226">
        <f>ROUND(I469*H469,2)</f>
        <v>0</v>
      </c>
      <c r="K469" s="222" t="s">
        <v>204</v>
      </c>
      <c r="L469" s="45"/>
      <c r="M469" s="227" t="s">
        <v>1</v>
      </c>
      <c r="N469" s="228" t="s">
        <v>44</v>
      </c>
      <c r="O469" s="92"/>
      <c r="P469" s="229">
        <f>O469*H469</f>
        <v>0</v>
      </c>
      <c r="Q469" s="229">
        <v>0.00095</v>
      </c>
      <c r="R469" s="229">
        <f>Q469*H469</f>
        <v>0.00095</v>
      </c>
      <c r="S469" s="229">
        <v>0</v>
      </c>
      <c r="T469" s="230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1" t="s">
        <v>273</v>
      </c>
      <c r="AT469" s="231" t="s">
        <v>201</v>
      </c>
      <c r="AU469" s="231" t="s">
        <v>89</v>
      </c>
      <c r="AY469" s="18" t="s">
        <v>199</v>
      </c>
      <c r="BE469" s="232">
        <f>IF(N469="základní",J469,0)</f>
        <v>0</v>
      </c>
      <c r="BF469" s="232">
        <f>IF(N469="snížená",J469,0)</f>
        <v>0</v>
      </c>
      <c r="BG469" s="232">
        <f>IF(N469="zákl. přenesená",J469,0)</f>
        <v>0</v>
      </c>
      <c r="BH469" s="232">
        <f>IF(N469="sníž. přenesená",J469,0)</f>
        <v>0</v>
      </c>
      <c r="BI469" s="232">
        <f>IF(N469="nulová",J469,0)</f>
        <v>0</v>
      </c>
      <c r="BJ469" s="18" t="s">
        <v>87</v>
      </c>
      <c r="BK469" s="232">
        <f>ROUND(I469*H469,2)</f>
        <v>0</v>
      </c>
      <c r="BL469" s="18" t="s">
        <v>273</v>
      </c>
      <c r="BM469" s="231" t="s">
        <v>837</v>
      </c>
    </row>
    <row r="470" s="2" customFormat="1" ht="24.15" customHeight="1">
      <c r="A470" s="39"/>
      <c r="B470" s="40"/>
      <c r="C470" s="220" t="s">
        <v>838</v>
      </c>
      <c r="D470" s="220" t="s">
        <v>201</v>
      </c>
      <c r="E470" s="221" t="s">
        <v>839</v>
      </c>
      <c r="F470" s="222" t="s">
        <v>840</v>
      </c>
      <c r="G470" s="223" t="s">
        <v>500</v>
      </c>
      <c r="H470" s="224">
        <v>1</v>
      </c>
      <c r="I470" s="225"/>
      <c r="J470" s="226">
        <f>ROUND(I470*H470,2)</f>
        <v>0</v>
      </c>
      <c r="K470" s="222" t="s">
        <v>204</v>
      </c>
      <c r="L470" s="45"/>
      <c r="M470" s="227" t="s">
        <v>1</v>
      </c>
      <c r="N470" s="228" t="s">
        <v>44</v>
      </c>
      <c r="O470" s="92"/>
      <c r="P470" s="229">
        <f>O470*H470</f>
        <v>0</v>
      </c>
      <c r="Q470" s="229">
        <v>0.00066</v>
      </c>
      <c r="R470" s="229">
        <f>Q470*H470</f>
        <v>0.00066</v>
      </c>
      <c r="S470" s="229">
        <v>0</v>
      </c>
      <c r="T470" s="230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1" t="s">
        <v>273</v>
      </c>
      <c r="AT470" s="231" t="s">
        <v>201</v>
      </c>
      <c r="AU470" s="231" t="s">
        <v>89</v>
      </c>
      <c r="AY470" s="18" t="s">
        <v>199</v>
      </c>
      <c r="BE470" s="232">
        <f>IF(N470="základní",J470,0)</f>
        <v>0</v>
      </c>
      <c r="BF470" s="232">
        <f>IF(N470="snížená",J470,0)</f>
        <v>0</v>
      </c>
      <c r="BG470" s="232">
        <f>IF(N470="zákl. přenesená",J470,0)</f>
        <v>0</v>
      </c>
      <c r="BH470" s="232">
        <f>IF(N470="sníž. přenesená",J470,0)</f>
        <v>0</v>
      </c>
      <c r="BI470" s="232">
        <f>IF(N470="nulová",J470,0)</f>
        <v>0</v>
      </c>
      <c r="BJ470" s="18" t="s">
        <v>87</v>
      </c>
      <c r="BK470" s="232">
        <f>ROUND(I470*H470,2)</f>
        <v>0</v>
      </c>
      <c r="BL470" s="18" t="s">
        <v>273</v>
      </c>
      <c r="BM470" s="231" t="s">
        <v>841</v>
      </c>
    </row>
    <row r="471" s="2" customFormat="1" ht="21.75" customHeight="1">
      <c r="A471" s="39"/>
      <c r="B471" s="40"/>
      <c r="C471" s="260" t="s">
        <v>842</v>
      </c>
      <c r="D471" s="260" t="s">
        <v>281</v>
      </c>
      <c r="E471" s="261" t="s">
        <v>843</v>
      </c>
      <c r="F471" s="262" t="s">
        <v>844</v>
      </c>
      <c r="G471" s="263" t="s">
        <v>342</v>
      </c>
      <c r="H471" s="264">
        <v>1</v>
      </c>
      <c r="I471" s="265"/>
      <c r="J471" s="266">
        <f>ROUND(I471*H471,2)</f>
        <v>0</v>
      </c>
      <c r="K471" s="262" t="s">
        <v>204</v>
      </c>
      <c r="L471" s="267"/>
      <c r="M471" s="268" t="s">
        <v>1</v>
      </c>
      <c r="N471" s="269" t="s">
        <v>44</v>
      </c>
      <c r="O471" s="92"/>
      <c r="P471" s="229">
        <f>O471*H471</f>
        <v>0</v>
      </c>
      <c r="Q471" s="229">
        <v>0.01</v>
      </c>
      <c r="R471" s="229">
        <f>Q471*H471</f>
        <v>0.01</v>
      </c>
      <c r="S471" s="229">
        <v>0</v>
      </c>
      <c r="T471" s="230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1" t="s">
        <v>354</v>
      </c>
      <c r="AT471" s="231" t="s">
        <v>281</v>
      </c>
      <c r="AU471" s="231" t="s">
        <v>89</v>
      </c>
      <c r="AY471" s="18" t="s">
        <v>199</v>
      </c>
      <c r="BE471" s="232">
        <f>IF(N471="základní",J471,0)</f>
        <v>0</v>
      </c>
      <c r="BF471" s="232">
        <f>IF(N471="snížená",J471,0)</f>
        <v>0</v>
      </c>
      <c r="BG471" s="232">
        <f>IF(N471="zákl. přenesená",J471,0)</f>
        <v>0</v>
      </c>
      <c r="BH471" s="232">
        <f>IF(N471="sníž. přenesená",J471,0)</f>
        <v>0</v>
      </c>
      <c r="BI471" s="232">
        <f>IF(N471="nulová",J471,0)</f>
        <v>0</v>
      </c>
      <c r="BJ471" s="18" t="s">
        <v>87</v>
      </c>
      <c r="BK471" s="232">
        <f>ROUND(I471*H471,2)</f>
        <v>0</v>
      </c>
      <c r="BL471" s="18" t="s">
        <v>273</v>
      </c>
      <c r="BM471" s="231" t="s">
        <v>845</v>
      </c>
    </row>
    <row r="472" s="2" customFormat="1" ht="16.5" customHeight="1">
      <c r="A472" s="39"/>
      <c r="B472" s="40"/>
      <c r="C472" s="220" t="s">
        <v>846</v>
      </c>
      <c r="D472" s="220" t="s">
        <v>201</v>
      </c>
      <c r="E472" s="221" t="s">
        <v>847</v>
      </c>
      <c r="F472" s="222" t="s">
        <v>848</v>
      </c>
      <c r="G472" s="223" t="s">
        <v>500</v>
      </c>
      <c r="H472" s="224">
        <v>2</v>
      </c>
      <c r="I472" s="225"/>
      <c r="J472" s="226">
        <f>ROUND(I472*H472,2)</f>
        <v>0</v>
      </c>
      <c r="K472" s="222" t="s">
        <v>204</v>
      </c>
      <c r="L472" s="45"/>
      <c r="M472" s="227" t="s">
        <v>1</v>
      </c>
      <c r="N472" s="228" t="s">
        <v>44</v>
      </c>
      <c r="O472" s="92"/>
      <c r="P472" s="229">
        <f>O472*H472</f>
        <v>0</v>
      </c>
      <c r="Q472" s="229">
        <v>0</v>
      </c>
      <c r="R472" s="229">
        <f>Q472*H472</f>
        <v>0</v>
      </c>
      <c r="S472" s="229">
        <v>0.00156</v>
      </c>
      <c r="T472" s="230">
        <f>S472*H472</f>
        <v>0.0031199999999999999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31" t="s">
        <v>273</v>
      </c>
      <c r="AT472" s="231" t="s">
        <v>201</v>
      </c>
      <c r="AU472" s="231" t="s">
        <v>89</v>
      </c>
      <c r="AY472" s="18" t="s">
        <v>199</v>
      </c>
      <c r="BE472" s="232">
        <f>IF(N472="základní",J472,0)</f>
        <v>0</v>
      </c>
      <c r="BF472" s="232">
        <f>IF(N472="snížená",J472,0)</f>
        <v>0</v>
      </c>
      <c r="BG472" s="232">
        <f>IF(N472="zákl. přenesená",J472,0)</f>
        <v>0</v>
      </c>
      <c r="BH472" s="232">
        <f>IF(N472="sníž. přenesená",J472,0)</f>
        <v>0</v>
      </c>
      <c r="BI472" s="232">
        <f>IF(N472="nulová",J472,0)</f>
        <v>0</v>
      </c>
      <c r="BJ472" s="18" t="s">
        <v>87</v>
      </c>
      <c r="BK472" s="232">
        <f>ROUND(I472*H472,2)</f>
        <v>0</v>
      </c>
      <c r="BL472" s="18" t="s">
        <v>273</v>
      </c>
      <c r="BM472" s="231" t="s">
        <v>849</v>
      </c>
    </row>
    <row r="473" s="2" customFormat="1" ht="24.15" customHeight="1">
      <c r="A473" s="39"/>
      <c r="B473" s="40"/>
      <c r="C473" s="220" t="s">
        <v>850</v>
      </c>
      <c r="D473" s="220" t="s">
        <v>201</v>
      </c>
      <c r="E473" s="221" t="s">
        <v>851</v>
      </c>
      <c r="F473" s="222" t="s">
        <v>852</v>
      </c>
      <c r="G473" s="223" t="s">
        <v>342</v>
      </c>
      <c r="H473" s="224">
        <v>1</v>
      </c>
      <c r="I473" s="225"/>
      <c r="J473" s="226">
        <f>ROUND(I473*H473,2)</f>
        <v>0</v>
      </c>
      <c r="K473" s="222" t="s">
        <v>204</v>
      </c>
      <c r="L473" s="45"/>
      <c r="M473" s="227" t="s">
        <v>1</v>
      </c>
      <c r="N473" s="228" t="s">
        <v>44</v>
      </c>
      <c r="O473" s="92"/>
      <c r="P473" s="229">
        <f>O473*H473</f>
        <v>0</v>
      </c>
      <c r="Q473" s="229">
        <v>0.00016000000000000001</v>
      </c>
      <c r="R473" s="229">
        <f>Q473*H473</f>
        <v>0.00016000000000000001</v>
      </c>
      <c r="S473" s="229">
        <v>0</v>
      </c>
      <c r="T473" s="230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1" t="s">
        <v>273</v>
      </c>
      <c r="AT473" s="231" t="s">
        <v>201</v>
      </c>
      <c r="AU473" s="231" t="s">
        <v>89</v>
      </c>
      <c r="AY473" s="18" t="s">
        <v>199</v>
      </c>
      <c r="BE473" s="232">
        <f>IF(N473="základní",J473,0)</f>
        <v>0</v>
      </c>
      <c r="BF473" s="232">
        <f>IF(N473="snížená",J473,0)</f>
        <v>0</v>
      </c>
      <c r="BG473" s="232">
        <f>IF(N473="zákl. přenesená",J473,0)</f>
        <v>0</v>
      </c>
      <c r="BH473" s="232">
        <f>IF(N473="sníž. přenesená",J473,0)</f>
        <v>0</v>
      </c>
      <c r="BI473" s="232">
        <f>IF(N473="nulová",J473,0)</f>
        <v>0</v>
      </c>
      <c r="BJ473" s="18" t="s">
        <v>87</v>
      </c>
      <c r="BK473" s="232">
        <f>ROUND(I473*H473,2)</f>
        <v>0</v>
      </c>
      <c r="BL473" s="18" t="s">
        <v>273</v>
      </c>
      <c r="BM473" s="231" t="s">
        <v>853</v>
      </c>
    </row>
    <row r="474" s="2" customFormat="1" ht="21.75" customHeight="1">
      <c r="A474" s="39"/>
      <c r="B474" s="40"/>
      <c r="C474" s="260" t="s">
        <v>854</v>
      </c>
      <c r="D474" s="260" t="s">
        <v>281</v>
      </c>
      <c r="E474" s="261" t="s">
        <v>855</v>
      </c>
      <c r="F474" s="262" t="s">
        <v>856</v>
      </c>
      <c r="G474" s="263" t="s">
        <v>342</v>
      </c>
      <c r="H474" s="264">
        <v>1</v>
      </c>
      <c r="I474" s="265"/>
      <c r="J474" s="266">
        <f>ROUND(I474*H474,2)</f>
        <v>0</v>
      </c>
      <c r="K474" s="262" t="s">
        <v>204</v>
      </c>
      <c r="L474" s="267"/>
      <c r="M474" s="268" t="s">
        <v>1</v>
      </c>
      <c r="N474" s="269" t="s">
        <v>44</v>
      </c>
      <c r="O474" s="92"/>
      <c r="P474" s="229">
        <f>O474*H474</f>
        <v>0</v>
      </c>
      <c r="Q474" s="229">
        <v>0.002</v>
      </c>
      <c r="R474" s="229">
        <f>Q474*H474</f>
        <v>0.002</v>
      </c>
      <c r="S474" s="229">
        <v>0</v>
      </c>
      <c r="T474" s="230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1" t="s">
        <v>354</v>
      </c>
      <c r="AT474" s="231" t="s">
        <v>281</v>
      </c>
      <c r="AU474" s="231" t="s">
        <v>89</v>
      </c>
      <c r="AY474" s="18" t="s">
        <v>199</v>
      </c>
      <c r="BE474" s="232">
        <f>IF(N474="základní",J474,0)</f>
        <v>0</v>
      </c>
      <c r="BF474" s="232">
        <f>IF(N474="snížená",J474,0)</f>
        <v>0</v>
      </c>
      <c r="BG474" s="232">
        <f>IF(N474="zákl. přenesená",J474,0)</f>
        <v>0</v>
      </c>
      <c r="BH474" s="232">
        <f>IF(N474="sníž. přenesená",J474,0)</f>
        <v>0</v>
      </c>
      <c r="BI474" s="232">
        <f>IF(N474="nulová",J474,0)</f>
        <v>0</v>
      </c>
      <c r="BJ474" s="18" t="s">
        <v>87</v>
      </c>
      <c r="BK474" s="232">
        <f>ROUND(I474*H474,2)</f>
        <v>0</v>
      </c>
      <c r="BL474" s="18" t="s">
        <v>273</v>
      </c>
      <c r="BM474" s="231" t="s">
        <v>857</v>
      </c>
    </row>
    <row r="475" s="2" customFormat="1" ht="16.5" customHeight="1">
      <c r="A475" s="39"/>
      <c r="B475" s="40"/>
      <c r="C475" s="220" t="s">
        <v>858</v>
      </c>
      <c r="D475" s="220" t="s">
        <v>201</v>
      </c>
      <c r="E475" s="221" t="s">
        <v>859</v>
      </c>
      <c r="F475" s="222" t="s">
        <v>860</v>
      </c>
      <c r="G475" s="223" t="s">
        <v>342</v>
      </c>
      <c r="H475" s="224">
        <v>1</v>
      </c>
      <c r="I475" s="225"/>
      <c r="J475" s="226">
        <f>ROUND(I475*H475,2)</f>
        <v>0</v>
      </c>
      <c r="K475" s="222" t="s">
        <v>204</v>
      </c>
      <c r="L475" s="45"/>
      <c r="M475" s="227" t="s">
        <v>1</v>
      </c>
      <c r="N475" s="228" t="s">
        <v>44</v>
      </c>
      <c r="O475" s="92"/>
      <c r="P475" s="229">
        <f>O475*H475</f>
        <v>0</v>
      </c>
      <c r="Q475" s="229">
        <v>0.00013999999999999999</v>
      </c>
      <c r="R475" s="229">
        <f>Q475*H475</f>
        <v>0.00013999999999999999</v>
      </c>
      <c r="S475" s="229">
        <v>0</v>
      </c>
      <c r="T475" s="230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1" t="s">
        <v>273</v>
      </c>
      <c r="AT475" s="231" t="s">
        <v>201</v>
      </c>
      <c r="AU475" s="231" t="s">
        <v>89</v>
      </c>
      <c r="AY475" s="18" t="s">
        <v>199</v>
      </c>
      <c r="BE475" s="232">
        <f>IF(N475="základní",J475,0)</f>
        <v>0</v>
      </c>
      <c r="BF475" s="232">
        <f>IF(N475="snížená",J475,0)</f>
        <v>0</v>
      </c>
      <c r="BG475" s="232">
        <f>IF(N475="zákl. přenesená",J475,0)</f>
        <v>0</v>
      </c>
      <c r="BH475" s="232">
        <f>IF(N475="sníž. přenesená",J475,0)</f>
        <v>0</v>
      </c>
      <c r="BI475" s="232">
        <f>IF(N475="nulová",J475,0)</f>
        <v>0</v>
      </c>
      <c r="BJ475" s="18" t="s">
        <v>87</v>
      </c>
      <c r="BK475" s="232">
        <f>ROUND(I475*H475,2)</f>
        <v>0</v>
      </c>
      <c r="BL475" s="18" t="s">
        <v>273</v>
      </c>
      <c r="BM475" s="231" t="s">
        <v>861</v>
      </c>
    </row>
    <row r="476" s="2" customFormat="1" ht="16.5" customHeight="1">
      <c r="A476" s="39"/>
      <c r="B476" s="40"/>
      <c r="C476" s="220" t="s">
        <v>862</v>
      </c>
      <c r="D476" s="220" t="s">
        <v>201</v>
      </c>
      <c r="E476" s="221" t="s">
        <v>863</v>
      </c>
      <c r="F476" s="222" t="s">
        <v>864</v>
      </c>
      <c r="G476" s="223" t="s">
        <v>342</v>
      </c>
      <c r="H476" s="224">
        <v>2</v>
      </c>
      <c r="I476" s="225"/>
      <c r="J476" s="226">
        <f>ROUND(I476*H476,2)</f>
        <v>0</v>
      </c>
      <c r="K476" s="222" t="s">
        <v>204</v>
      </c>
      <c r="L476" s="45"/>
      <c r="M476" s="227" t="s">
        <v>1</v>
      </c>
      <c r="N476" s="228" t="s">
        <v>44</v>
      </c>
      <c r="O476" s="92"/>
      <c r="P476" s="229">
        <f>O476*H476</f>
        <v>0</v>
      </c>
      <c r="Q476" s="229">
        <v>0</v>
      </c>
      <c r="R476" s="229">
        <f>Q476*H476</f>
        <v>0</v>
      </c>
      <c r="S476" s="229">
        <v>0.00084999999999999995</v>
      </c>
      <c r="T476" s="230">
        <f>S476*H476</f>
        <v>0.0016999999999999999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1" t="s">
        <v>273</v>
      </c>
      <c r="AT476" s="231" t="s">
        <v>201</v>
      </c>
      <c r="AU476" s="231" t="s">
        <v>89</v>
      </c>
      <c r="AY476" s="18" t="s">
        <v>199</v>
      </c>
      <c r="BE476" s="232">
        <f>IF(N476="základní",J476,0)</f>
        <v>0</v>
      </c>
      <c r="BF476" s="232">
        <f>IF(N476="snížená",J476,0)</f>
        <v>0</v>
      </c>
      <c r="BG476" s="232">
        <f>IF(N476="zákl. přenesená",J476,0)</f>
        <v>0</v>
      </c>
      <c r="BH476" s="232">
        <f>IF(N476="sníž. přenesená",J476,0)</f>
        <v>0</v>
      </c>
      <c r="BI476" s="232">
        <f>IF(N476="nulová",J476,0)</f>
        <v>0</v>
      </c>
      <c r="BJ476" s="18" t="s">
        <v>87</v>
      </c>
      <c r="BK476" s="232">
        <f>ROUND(I476*H476,2)</f>
        <v>0</v>
      </c>
      <c r="BL476" s="18" t="s">
        <v>273</v>
      </c>
      <c r="BM476" s="231" t="s">
        <v>865</v>
      </c>
    </row>
    <row r="477" s="2" customFormat="1" ht="16.5" customHeight="1">
      <c r="A477" s="39"/>
      <c r="B477" s="40"/>
      <c r="C477" s="220" t="s">
        <v>866</v>
      </c>
      <c r="D477" s="220" t="s">
        <v>201</v>
      </c>
      <c r="E477" s="221" t="s">
        <v>867</v>
      </c>
      <c r="F477" s="222" t="s">
        <v>868</v>
      </c>
      <c r="G477" s="223" t="s">
        <v>342</v>
      </c>
      <c r="H477" s="224">
        <v>1</v>
      </c>
      <c r="I477" s="225"/>
      <c r="J477" s="226">
        <f>ROUND(I477*H477,2)</f>
        <v>0</v>
      </c>
      <c r="K477" s="222" t="s">
        <v>204</v>
      </c>
      <c r="L477" s="45"/>
      <c r="M477" s="227" t="s">
        <v>1</v>
      </c>
      <c r="N477" s="228" t="s">
        <v>44</v>
      </c>
      <c r="O477" s="92"/>
      <c r="P477" s="229">
        <f>O477*H477</f>
        <v>0</v>
      </c>
      <c r="Q477" s="229">
        <v>0.00024000000000000001</v>
      </c>
      <c r="R477" s="229">
        <f>Q477*H477</f>
        <v>0.00024000000000000001</v>
      </c>
      <c r="S477" s="229">
        <v>0</v>
      </c>
      <c r="T477" s="230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1" t="s">
        <v>273</v>
      </c>
      <c r="AT477" s="231" t="s">
        <v>201</v>
      </c>
      <c r="AU477" s="231" t="s">
        <v>89</v>
      </c>
      <c r="AY477" s="18" t="s">
        <v>199</v>
      </c>
      <c r="BE477" s="232">
        <f>IF(N477="základní",J477,0)</f>
        <v>0</v>
      </c>
      <c r="BF477" s="232">
        <f>IF(N477="snížená",J477,0)</f>
        <v>0</v>
      </c>
      <c r="BG477" s="232">
        <f>IF(N477="zákl. přenesená",J477,0)</f>
        <v>0</v>
      </c>
      <c r="BH477" s="232">
        <f>IF(N477="sníž. přenesená",J477,0)</f>
        <v>0</v>
      </c>
      <c r="BI477" s="232">
        <f>IF(N477="nulová",J477,0)</f>
        <v>0</v>
      </c>
      <c r="BJ477" s="18" t="s">
        <v>87</v>
      </c>
      <c r="BK477" s="232">
        <f>ROUND(I477*H477,2)</f>
        <v>0</v>
      </c>
      <c r="BL477" s="18" t="s">
        <v>273</v>
      </c>
      <c r="BM477" s="231" t="s">
        <v>869</v>
      </c>
    </row>
    <row r="478" s="2" customFormat="1" ht="24.15" customHeight="1">
      <c r="A478" s="39"/>
      <c r="B478" s="40"/>
      <c r="C478" s="220" t="s">
        <v>870</v>
      </c>
      <c r="D478" s="220" t="s">
        <v>201</v>
      </c>
      <c r="E478" s="221" t="s">
        <v>871</v>
      </c>
      <c r="F478" s="222" t="s">
        <v>872</v>
      </c>
      <c r="G478" s="223" t="s">
        <v>257</v>
      </c>
      <c r="H478" s="224">
        <v>0.031</v>
      </c>
      <c r="I478" s="225"/>
      <c r="J478" s="226">
        <f>ROUND(I478*H478,2)</f>
        <v>0</v>
      </c>
      <c r="K478" s="222" t="s">
        <v>204</v>
      </c>
      <c r="L478" s="45"/>
      <c r="M478" s="227" t="s">
        <v>1</v>
      </c>
      <c r="N478" s="228" t="s">
        <v>44</v>
      </c>
      <c r="O478" s="92"/>
      <c r="P478" s="229">
        <f>O478*H478</f>
        <v>0</v>
      </c>
      <c r="Q478" s="229">
        <v>0</v>
      </c>
      <c r="R478" s="229">
        <f>Q478*H478</f>
        <v>0</v>
      </c>
      <c r="S478" s="229">
        <v>0</v>
      </c>
      <c r="T478" s="230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1" t="s">
        <v>273</v>
      </c>
      <c r="AT478" s="231" t="s">
        <v>201</v>
      </c>
      <c r="AU478" s="231" t="s">
        <v>89</v>
      </c>
      <c r="AY478" s="18" t="s">
        <v>199</v>
      </c>
      <c r="BE478" s="232">
        <f>IF(N478="základní",J478,0)</f>
        <v>0</v>
      </c>
      <c r="BF478" s="232">
        <f>IF(N478="snížená",J478,0)</f>
        <v>0</v>
      </c>
      <c r="BG478" s="232">
        <f>IF(N478="zákl. přenesená",J478,0)</f>
        <v>0</v>
      </c>
      <c r="BH478" s="232">
        <f>IF(N478="sníž. přenesená",J478,0)</f>
        <v>0</v>
      </c>
      <c r="BI478" s="232">
        <f>IF(N478="nulová",J478,0)</f>
        <v>0</v>
      </c>
      <c r="BJ478" s="18" t="s">
        <v>87</v>
      </c>
      <c r="BK478" s="232">
        <f>ROUND(I478*H478,2)</f>
        <v>0</v>
      </c>
      <c r="BL478" s="18" t="s">
        <v>273</v>
      </c>
      <c r="BM478" s="231" t="s">
        <v>873</v>
      </c>
    </row>
    <row r="479" s="12" customFormat="1" ht="22.8" customHeight="1">
      <c r="A479" s="12"/>
      <c r="B479" s="204"/>
      <c r="C479" s="205"/>
      <c r="D479" s="206" t="s">
        <v>78</v>
      </c>
      <c r="E479" s="218" t="s">
        <v>874</v>
      </c>
      <c r="F479" s="218" t="s">
        <v>875</v>
      </c>
      <c r="G479" s="205"/>
      <c r="H479" s="205"/>
      <c r="I479" s="208"/>
      <c r="J479" s="219">
        <f>BK479</f>
        <v>0</v>
      </c>
      <c r="K479" s="205"/>
      <c r="L479" s="210"/>
      <c r="M479" s="211"/>
      <c r="N479" s="212"/>
      <c r="O479" s="212"/>
      <c r="P479" s="213">
        <f>SUM(P480:P487)</f>
        <v>0</v>
      </c>
      <c r="Q479" s="212"/>
      <c r="R479" s="213">
        <f>SUM(R480:R487)</f>
        <v>0.039960000000000002</v>
      </c>
      <c r="S479" s="212"/>
      <c r="T479" s="214">
        <f>SUM(T480:T487)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15" t="s">
        <v>89</v>
      </c>
      <c r="AT479" s="216" t="s">
        <v>78</v>
      </c>
      <c r="AU479" s="216" t="s">
        <v>87</v>
      </c>
      <c r="AY479" s="215" t="s">
        <v>199</v>
      </c>
      <c r="BK479" s="217">
        <f>SUM(BK480:BK487)</f>
        <v>0</v>
      </c>
    </row>
    <row r="480" s="2" customFormat="1" ht="33" customHeight="1">
      <c r="A480" s="39"/>
      <c r="B480" s="40"/>
      <c r="C480" s="220" t="s">
        <v>876</v>
      </c>
      <c r="D480" s="220" t="s">
        <v>201</v>
      </c>
      <c r="E480" s="221" t="s">
        <v>877</v>
      </c>
      <c r="F480" s="222" t="s">
        <v>878</v>
      </c>
      <c r="G480" s="223" t="s">
        <v>342</v>
      </c>
      <c r="H480" s="224">
        <v>6</v>
      </c>
      <c r="I480" s="225"/>
      <c r="J480" s="226">
        <f>ROUND(I480*H480,2)</f>
        <v>0</v>
      </c>
      <c r="K480" s="222" t="s">
        <v>204</v>
      </c>
      <c r="L480" s="45"/>
      <c r="M480" s="227" t="s">
        <v>1</v>
      </c>
      <c r="N480" s="228" t="s">
        <v>44</v>
      </c>
      <c r="O480" s="92"/>
      <c r="P480" s="229">
        <f>O480*H480</f>
        <v>0</v>
      </c>
      <c r="Q480" s="229">
        <v>0</v>
      </c>
      <c r="R480" s="229">
        <f>Q480*H480</f>
        <v>0</v>
      </c>
      <c r="S480" s="229">
        <v>0</v>
      </c>
      <c r="T480" s="230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1" t="s">
        <v>273</v>
      </c>
      <c r="AT480" s="231" t="s">
        <v>201</v>
      </c>
      <c r="AU480" s="231" t="s">
        <v>89</v>
      </c>
      <c r="AY480" s="18" t="s">
        <v>199</v>
      </c>
      <c r="BE480" s="232">
        <f>IF(N480="základní",J480,0)</f>
        <v>0</v>
      </c>
      <c r="BF480" s="232">
        <f>IF(N480="snížená",J480,0)</f>
        <v>0</v>
      </c>
      <c r="BG480" s="232">
        <f>IF(N480="zákl. přenesená",J480,0)</f>
        <v>0</v>
      </c>
      <c r="BH480" s="232">
        <f>IF(N480="sníž. přenesená",J480,0)</f>
        <v>0</v>
      </c>
      <c r="BI480" s="232">
        <f>IF(N480="nulová",J480,0)</f>
        <v>0</v>
      </c>
      <c r="BJ480" s="18" t="s">
        <v>87</v>
      </c>
      <c r="BK480" s="232">
        <f>ROUND(I480*H480,2)</f>
        <v>0</v>
      </c>
      <c r="BL480" s="18" t="s">
        <v>273</v>
      </c>
      <c r="BM480" s="231" t="s">
        <v>879</v>
      </c>
    </row>
    <row r="481" s="13" customFormat="1">
      <c r="A481" s="13"/>
      <c r="B481" s="233"/>
      <c r="C481" s="234"/>
      <c r="D481" s="235" t="s">
        <v>207</v>
      </c>
      <c r="E481" s="236" t="s">
        <v>1</v>
      </c>
      <c r="F481" s="237" t="s">
        <v>880</v>
      </c>
      <c r="G481" s="234"/>
      <c r="H481" s="238">
        <v>6</v>
      </c>
      <c r="I481" s="239"/>
      <c r="J481" s="234"/>
      <c r="K481" s="234"/>
      <c r="L481" s="240"/>
      <c r="M481" s="241"/>
      <c r="N481" s="242"/>
      <c r="O481" s="242"/>
      <c r="P481" s="242"/>
      <c r="Q481" s="242"/>
      <c r="R481" s="242"/>
      <c r="S481" s="242"/>
      <c r="T481" s="24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4" t="s">
        <v>207</v>
      </c>
      <c r="AU481" s="244" t="s">
        <v>89</v>
      </c>
      <c r="AV481" s="13" t="s">
        <v>89</v>
      </c>
      <c r="AW481" s="13" t="s">
        <v>34</v>
      </c>
      <c r="AX481" s="13" t="s">
        <v>87</v>
      </c>
      <c r="AY481" s="244" t="s">
        <v>199</v>
      </c>
    </row>
    <row r="482" s="2" customFormat="1" ht="24.15" customHeight="1">
      <c r="A482" s="39"/>
      <c r="B482" s="40"/>
      <c r="C482" s="220" t="s">
        <v>881</v>
      </c>
      <c r="D482" s="220" t="s">
        <v>201</v>
      </c>
      <c r="E482" s="221" t="s">
        <v>882</v>
      </c>
      <c r="F482" s="222" t="s">
        <v>883</v>
      </c>
      <c r="G482" s="223" t="s">
        <v>217</v>
      </c>
      <c r="H482" s="224">
        <v>34</v>
      </c>
      <c r="I482" s="225"/>
      <c r="J482" s="226">
        <f>ROUND(I482*H482,2)</f>
        <v>0</v>
      </c>
      <c r="K482" s="222" t="s">
        <v>204</v>
      </c>
      <c r="L482" s="45"/>
      <c r="M482" s="227" t="s">
        <v>1</v>
      </c>
      <c r="N482" s="228" t="s">
        <v>44</v>
      </c>
      <c r="O482" s="92"/>
      <c r="P482" s="229">
        <f>O482*H482</f>
        <v>0</v>
      </c>
      <c r="Q482" s="229">
        <v>0.00093999999999999997</v>
      </c>
      <c r="R482" s="229">
        <f>Q482*H482</f>
        <v>0.031960000000000002</v>
      </c>
      <c r="S482" s="229">
        <v>0</v>
      </c>
      <c r="T482" s="230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1" t="s">
        <v>273</v>
      </c>
      <c r="AT482" s="231" t="s">
        <v>201</v>
      </c>
      <c r="AU482" s="231" t="s">
        <v>89</v>
      </c>
      <c r="AY482" s="18" t="s">
        <v>199</v>
      </c>
      <c r="BE482" s="232">
        <f>IF(N482="základní",J482,0)</f>
        <v>0</v>
      </c>
      <c r="BF482" s="232">
        <f>IF(N482="snížená",J482,0)</f>
        <v>0</v>
      </c>
      <c r="BG482" s="232">
        <f>IF(N482="zákl. přenesená",J482,0)</f>
        <v>0</v>
      </c>
      <c r="BH482" s="232">
        <f>IF(N482="sníž. přenesená",J482,0)</f>
        <v>0</v>
      </c>
      <c r="BI482" s="232">
        <f>IF(N482="nulová",J482,0)</f>
        <v>0</v>
      </c>
      <c r="BJ482" s="18" t="s">
        <v>87</v>
      </c>
      <c r="BK482" s="232">
        <f>ROUND(I482*H482,2)</f>
        <v>0</v>
      </c>
      <c r="BL482" s="18" t="s">
        <v>273</v>
      </c>
      <c r="BM482" s="231" t="s">
        <v>884</v>
      </c>
    </row>
    <row r="483" s="2" customFormat="1">
      <c r="A483" s="39"/>
      <c r="B483" s="40"/>
      <c r="C483" s="41"/>
      <c r="D483" s="235" t="s">
        <v>239</v>
      </c>
      <c r="E483" s="41"/>
      <c r="F483" s="256" t="s">
        <v>755</v>
      </c>
      <c r="G483" s="41"/>
      <c r="H483" s="41"/>
      <c r="I483" s="257"/>
      <c r="J483" s="41"/>
      <c r="K483" s="41"/>
      <c r="L483" s="45"/>
      <c r="M483" s="258"/>
      <c r="N483" s="259"/>
      <c r="O483" s="92"/>
      <c r="P483" s="92"/>
      <c r="Q483" s="92"/>
      <c r="R483" s="92"/>
      <c r="S483" s="92"/>
      <c r="T483" s="93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239</v>
      </c>
      <c r="AU483" s="18" t="s">
        <v>89</v>
      </c>
    </row>
    <row r="484" s="2" customFormat="1" ht="21.75" customHeight="1">
      <c r="A484" s="39"/>
      <c r="B484" s="40"/>
      <c r="C484" s="220" t="s">
        <v>885</v>
      </c>
      <c r="D484" s="220" t="s">
        <v>201</v>
      </c>
      <c r="E484" s="221" t="s">
        <v>886</v>
      </c>
      <c r="F484" s="222" t="s">
        <v>887</v>
      </c>
      <c r="G484" s="223" t="s">
        <v>217</v>
      </c>
      <c r="H484" s="224">
        <v>34</v>
      </c>
      <c r="I484" s="225"/>
      <c r="J484" s="226">
        <f>ROUND(I484*H484,2)</f>
        <v>0</v>
      </c>
      <c r="K484" s="222" t="s">
        <v>204</v>
      </c>
      <c r="L484" s="45"/>
      <c r="M484" s="227" t="s">
        <v>1</v>
      </c>
      <c r="N484" s="228" t="s">
        <v>44</v>
      </c>
      <c r="O484" s="92"/>
      <c r="P484" s="229">
        <f>O484*H484</f>
        <v>0</v>
      </c>
      <c r="Q484" s="229">
        <v>0</v>
      </c>
      <c r="R484" s="229">
        <f>Q484*H484</f>
        <v>0</v>
      </c>
      <c r="S484" s="229">
        <v>0</v>
      </c>
      <c r="T484" s="230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1" t="s">
        <v>273</v>
      </c>
      <c r="AT484" s="231" t="s">
        <v>201</v>
      </c>
      <c r="AU484" s="231" t="s">
        <v>89</v>
      </c>
      <c r="AY484" s="18" t="s">
        <v>199</v>
      </c>
      <c r="BE484" s="232">
        <f>IF(N484="základní",J484,0)</f>
        <v>0</v>
      </c>
      <c r="BF484" s="232">
        <f>IF(N484="snížená",J484,0)</f>
        <v>0</v>
      </c>
      <c r="BG484" s="232">
        <f>IF(N484="zákl. přenesená",J484,0)</f>
        <v>0</v>
      </c>
      <c r="BH484" s="232">
        <f>IF(N484="sníž. přenesená",J484,0)</f>
        <v>0</v>
      </c>
      <c r="BI484" s="232">
        <f>IF(N484="nulová",J484,0)</f>
        <v>0</v>
      </c>
      <c r="BJ484" s="18" t="s">
        <v>87</v>
      </c>
      <c r="BK484" s="232">
        <f>ROUND(I484*H484,2)</f>
        <v>0</v>
      </c>
      <c r="BL484" s="18" t="s">
        <v>273</v>
      </c>
      <c r="BM484" s="231" t="s">
        <v>888</v>
      </c>
    </row>
    <row r="485" s="2" customFormat="1" ht="21.75" customHeight="1">
      <c r="A485" s="39"/>
      <c r="B485" s="40"/>
      <c r="C485" s="220" t="s">
        <v>889</v>
      </c>
      <c r="D485" s="220" t="s">
        <v>201</v>
      </c>
      <c r="E485" s="221" t="s">
        <v>890</v>
      </c>
      <c r="F485" s="222" t="s">
        <v>891</v>
      </c>
      <c r="G485" s="223" t="s">
        <v>342</v>
      </c>
      <c r="H485" s="224">
        <v>2</v>
      </c>
      <c r="I485" s="225"/>
      <c r="J485" s="226">
        <f>ROUND(I485*H485,2)</f>
        <v>0</v>
      </c>
      <c r="K485" s="222" t="s">
        <v>204</v>
      </c>
      <c r="L485" s="45"/>
      <c r="M485" s="227" t="s">
        <v>1</v>
      </c>
      <c r="N485" s="228" t="s">
        <v>44</v>
      </c>
      <c r="O485" s="92"/>
      <c r="P485" s="229">
        <f>O485*H485</f>
        <v>0</v>
      </c>
      <c r="Q485" s="229">
        <v>0.00059999999999999995</v>
      </c>
      <c r="R485" s="229">
        <f>Q485*H485</f>
        <v>0.0011999999999999999</v>
      </c>
      <c r="S485" s="229">
        <v>0</v>
      </c>
      <c r="T485" s="230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1" t="s">
        <v>273</v>
      </c>
      <c r="AT485" s="231" t="s">
        <v>201</v>
      </c>
      <c r="AU485" s="231" t="s">
        <v>89</v>
      </c>
      <c r="AY485" s="18" t="s">
        <v>199</v>
      </c>
      <c r="BE485" s="232">
        <f>IF(N485="základní",J485,0)</f>
        <v>0</v>
      </c>
      <c r="BF485" s="232">
        <f>IF(N485="snížená",J485,0)</f>
        <v>0</v>
      </c>
      <c r="BG485" s="232">
        <f>IF(N485="zákl. přenesená",J485,0)</f>
        <v>0</v>
      </c>
      <c r="BH485" s="232">
        <f>IF(N485="sníž. přenesená",J485,0)</f>
        <v>0</v>
      </c>
      <c r="BI485" s="232">
        <f>IF(N485="nulová",J485,0)</f>
        <v>0</v>
      </c>
      <c r="BJ485" s="18" t="s">
        <v>87</v>
      </c>
      <c r="BK485" s="232">
        <f>ROUND(I485*H485,2)</f>
        <v>0</v>
      </c>
      <c r="BL485" s="18" t="s">
        <v>273</v>
      </c>
      <c r="BM485" s="231" t="s">
        <v>892</v>
      </c>
    </row>
    <row r="486" s="2" customFormat="1" ht="33" customHeight="1">
      <c r="A486" s="39"/>
      <c r="B486" s="40"/>
      <c r="C486" s="220" t="s">
        <v>893</v>
      </c>
      <c r="D486" s="220" t="s">
        <v>201</v>
      </c>
      <c r="E486" s="221" t="s">
        <v>894</v>
      </c>
      <c r="F486" s="222" t="s">
        <v>895</v>
      </c>
      <c r="G486" s="223" t="s">
        <v>217</v>
      </c>
      <c r="H486" s="224">
        <v>34</v>
      </c>
      <c r="I486" s="225"/>
      <c r="J486" s="226">
        <f>ROUND(I486*H486,2)</f>
        <v>0</v>
      </c>
      <c r="K486" s="222" t="s">
        <v>204</v>
      </c>
      <c r="L486" s="45"/>
      <c r="M486" s="227" t="s">
        <v>1</v>
      </c>
      <c r="N486" s="228" t="s">
        <v>44</v>
      </c>
      <c r="O486" s="92"/>
      <c r="P486" s="229">
        <f>O486*H486</f>
        <v>0</v>
      </c>
      <c r="Q486" s="229">
        <v>0.00020000000000000001</v>
      </c>
      <c r="R486" s="229">
        <f>Q486*H486</f>
        <v>0.0068000000000000005</v>
      </c>
      <c r="S486" s="229">
        <v>0</v>
      </c>
      <c r="T486" s="230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1" t="s">
        <v>273</v>
      </c>
      <c r="AT486" s="231" t="s">
        <v>201</v>
      </c>
      <c r="AU486" s="231" t="s">
        <v>89</v>
      </c>
      <c r="AY486" s="18" t="s">
        <v>199</v>
      </c>
      <c r="BE486" s="232">
        <f>IF(N486="základní",J486,0)</f>
        <v>0</v>
      </c>
      <c r="BF486" s="232">
        <f>IF(N486="snížená",J486,0)</f>
        <v>0</v>
      </c>
      <c r="BG486" s="232">
        <f>IF(N486="zákl. přenesená",J486,0)</f>
        <v>0</v>
      </c>
      <c r="BH486" s="232">
        <f>IF(N486="sníž. přenesená",J486,0)</f>
        <v>0</v>
      </c>
      <c r="BI486" s="232">
        <f>IF(N486="nulová",J486,0)</f>
        <v>0</v>
      </c>
      <c r="BJ486" s="18" t="s">
        <v>87</v>
      </c>
      <c r="BK486" s="232">
        <f>ROUND(I486*H486,2)</f>
        <v>0</v>
      </c>
      <c r="BL486" s="18" t="s">
        <v>273</v>
      </c>
      <c r="BM486" s="231" t="s">
        <v>896</v>
      </c>
    </row>
    <row r="487" s="2" customFormat="1" ht="24.15" customHeight="1">
      <c r="A487" s="39"/>
      <c r="B487" s="40"/>
      <c r="C487" s="220" t="s">
        <v>897</v>
      </c>
      <c r="D487" s="220" t="s">
        <v>201</v>
      </c>
      <c r="E487" s="221" t="s">
        <v>898</v>
      </c>
      <c r="F487" s="222" t="s">
        <v>899</v>
      </c>
      <c r="G487" s="223" t="s">
        <v>257</v>
      </c>
      <c r="H487" s="224">
        <v>0.040000000000000001</v>
      </c>
      <c r="I487" s="225"/>
      <c r="J487" s="226">
        <f>ROUND(I487*H487,2)</f>
        <v>0</v>
      </c>
      <c r="K487" s="222" t="s">
        <v>204</v>
      </c>
      <c r="L487" s="45"/>
      <c r="M487" s="227" t="s">
        <v>1</v>
      </c>
      <c r="N487" s="228" t="s">
        <v>44</v>
      </c>
      <c r="O487" s="92"/>
      <c r="P487" s="229">
        <f>O487*H487</f>
        <v>0</v>
      </c>
      <c r="Q487" s="229">
        <v>0</v>
      </c>
      <c r="R487" s="229">
        <f>Q487*H487</f>
        <v>0</v>
      </c>
      <c r="S487" s="229">
        <v>0</v>
      </c>
      <c r="T487" s="230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1" t="s">
        <v>273</v>
      </c>
      <c r="AT487" s="231" t="s">
        <v>201</v>
      </c>
      <c r="AU487" s="231" t="s">
        <v>89</v>
      </c>
      <c r="AY487" s="18" t="s">
        <v>199</v>
      </c>
      <c r="BE487" s="232">
        <f>IF(N487="základní",J487,0)</f>
        <v>0</v>
      </c>
      <c r="BF487" s="232">
        <f>IF(N487="snížená",J487,0)</f>
        <v>0</v>
      </c>
      <c r="BG487" s="232">
        <f>IF(N487="zákl. přenesená",J487,0)</f>
        <v>0</v>
      </c>
      <c r="BH487" s="232">
        <f>IF(N487="sníž. přenesená",J487,0)</f>
        <v>0</v>
      </c>
      <c r="BI487" s="232">
        <f>IF(N487="nulová",J487,0)</f>
        <v>0</v>
      </c>
      <c r="BJ487" s="18" t="s">
        <v>87</v>
      </c>
      <c r="BK487" s="232">
        <f>ROUND(I487*H487,2)</f>
        <v>0</v>
      </c>
      <c r="BL487" s="18" t="s">
        <v>273</v>
      </c>
      <c r="BM487" s="231" t="s">
        <v>900</v>
      </c>
    </row>
    <row r="488" s="12" customFormat="1" ht="22.8" customHeight="1">
      <c r="A488" s="12"/>
      <c r="B488" s="204"/>
      <c r="C488" s="205"/>
      <c r="D488" s="206" t="s">
        <v>78</v>
      </c>
      <c r="E488" s="218" t="s">
        <v>901</v>
      </c>
      <c r="F488" s="218" t="s">
        <v>902</v>
      </c>
      <c r="G488" s="205"/>
      <c r="H488" s="205"/>
      <c r="I488" s="208"/>
      <c r="J488" s="219">
        <f>BK488</f>
        <v>0</v>
      </c>
      <c r="K488" s="205"/>
      <c r="L488" s="210"/>
      <c r="M488" s="211"/>
      <c r="N488" s="212"/>
      <c r="O488" s="212"/>
      <c r="P488" s="213">
        <f>SUM(P489:P500)</f>
        <v>0</v>
      </c>
      <c r="Q488" s="212"/>
      <c r="R488" s="213">
        <f>SUM(R489:R500)</f>
        <v>0.0051599999999999997</v>
      </c>
      <c r="S488" s="212"/>
      <c r="T488" s="214">
        <f>SUM(T489:T500)</f>
        <v>0.0066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215" t="s">
        <v>89</v>
      </c>
      <c r="AT488" s="216" t="s">
        <v>78</v>
      </c>
      <c r="AU488" s="216" t="s">
        <v>87</v>
      </c>
      <c r="AY488" s="215" t="s">
        <v>199</v>
      </c>
      <c r="BK488" s="217">
        <f>SUM(BK489:BK500)</f>
        <v>0</v>
      </c>
    </row>
    <row r="489" s="2" customFormat="1" ht="24.15" customHeight="1">
      <c r="A489" s="39"/>
      <c r="B489" s="40"/>
      <c r="C489" s="220" t="s">
        <v>903</v>
      </c>
      <c r="D489" s="220" t="s">
        <v>201</v>
      </c>
      <c r="E489" s="221" t="s">
        <v>904</v>
      </c>
      <c r="F489" s="222" t="s">
        <v>905</v>
      </c>
      <c r="G489" s="223" t="s">
        <v>342</v>
      </c>
      <c r="H489" s="224">
        <v>6</v>
      </c>
      <c r="I489" s="225"/>
      <c r="J489" s="226">
        <f>ROUND(I489*H489,2)</f>
        <v>0</v>
      </c>
      <c r="K489" s="222" t="s">
        <v>204</v>
      </c>
      <c r="L489" s="45"/>
      <c r="M489" s="227" t="s">
        <v>1</v>
      </c>
      <c r="N489" s="228" t="s">
        <v>44</v>
      </c>
      <c r="O489" s="92"/>
      <c r="P489" s="229">
        <f>O489*H489</f>
        <v>0</v>
      </c>
      <c r="Q489" s="229">
        <v>0.00012999999999999999</v>
      </c>
      <c r="R489" s="229">
        <f>Q489*H489</f>
        <v>0.00077999999999999988</v>
      </c>
      <c r="S489" s="229">
        <v>0.0011000000000000001</v>
      </c>
      <c r="T489" s="230">
        <f>S489*H489</f>
        <v>0.0066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1" t="s">
        <v>273</v>
      </c>
      <c r="AT489" s="231" t="s">
        <v>201</v>
      </c>
      <c r="AU489" s="231" t="s">
        <v>89</v>
      </c>
      <c r="AY489" s="18" t="s">
        <v>199</v>
      </c>
      <c r="BE489" s="232">
        <f>IF(N489="základní",J489,0)</f>
        <v>0</v>
      </c>
      <c r="BF489" s="232">
        <f>IF(N489="snížená",J489,0)</f>
        <v>0</v>
      </c>
      <c r="BG489" s="232">
        <f>IF(N489="zákl. přenesená",J489,0)</f>
        <v>0</v>
      </c>
      <c r="BH489" s="232">
        <f>IF(N489="sníž. přenesená",J489,0)</f>
        <v>0</v>
      </c>
      <c r="BI489" s="232">
        <f>IF(N489="nulová",J489,0)</f>
        <v>0</v>
      </c>
      <c r="BJ489" s="18" t="s">
        <v>87</v>
      </c>
      <c r="BK489" s="232">
        <f>ROUND(I489*H489,2)</f>
        <v>0</v>
      </c>
      <c r="BL489" s="18" t="s">
        <v>273</v>
      </c>
      <c r="BM489" s="231" t="s">
        <v>906</v>
      </c>
    </row>
    <row r="490" s="13" customFormat="1">
      <c r="A490" s="13"/>
      <c r="B490" s="233"/>
      <c r="C490" s="234"/>
      <c r="D490" s="235" t="s">
        <v>207</v>
      </c>
      <c r="E490" s="236" t="s">
        <v>1</v>
      </c>
      <c r="F490" s="237" t="s">
        <v>880</v>
      </c>
      <c r="G490" s="234"/>
      <c r="H490" s="238">
        <v>6</v>
      </c>
      <c r="I490" s="239"/>
      <c r="J490" s="234"/>
      <c r="K490" s="234"/>
      <c r="L490" s="240"/>
      <c r="M490" s="241"/>
      <c r="N490" s="242"/>
      <c r="O490" s="242"/>
      <c r="P490" s="242"/>
      <c r="Q490" s="242"/>
      <c r="R490" s="242"/>
      <c r="S490" s="242"/>
      <c r="T490" s="24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4" t="s">
        <v>207</v>
      </c>
      <c r="AU490" s="244" t="s">
        <v>89</v>
      </c>
      <c r="AV490" s="13" t="s">
        <v>89</v>
      </c>
      <c r="AW490" s="13" t="s">
        <v>34</v>
      </c>
      <c r="AX490" s="13" t="s">
        <v>87</v>
      </c>
      <c r="AY490" s="244" t="s">
        <v>199</v>
      </c>
    </row>
    <row r="491" s="2" customFormat="1" ht="16.5" customHeight="1">
      <c r="A491" s="39"/>
      <c r="B491" s="40"/>
      <c r="C491" s="220" t="s">
        <v>907</v>
      </c>
      <c r="D491" s="220" t="s">
        <v>201</v>
      </c>
      <c r="E491" s="221" t="s">
        <v>908</v>
      </c>
      <c r="F491" s="222" t="s">
        <v>909</v>
      </c>
      <c r="G491" s="223" t="s">
        <v>342</v>
      </c>
      <c r="H491" s="224">
        <v>6</v>
      </c>
      <c r="I491" s="225"/>
      <c r="J491" s="226">
        <f>ROUND(I491*H491,2)</f>
        <v>0</v>
      </c>
      <c r="K491" s="222" t="s">
        <v>204</v>
      </c>
      <c r="L491" s="45"/>
      <c r="M491" s="227" t="s">
        <v>1</v>
      </c>
      <c r="N491" s="228" t="s">
        <v>44</v>
      </c>
      <c r="O491" s="92"/>
      <c r="P491" s="229">
        <f>O491*H491</f>
        <v>0</v>
      </c>
      <c r="Q491" s="229">
        <v>0.00013999999999999999</v>
      </c>
      <c r="R491" s="229">
        <f>Q491*H491</f>
        <v>0.00083999999999999993</v>
      </c>
      <c r="S491" s="229">
        <v>0</v>
      </c>
      <c r="T491" s="230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31" t="s">
        <v>273</v>
      </c>
      <c r="AT491" s="231" t="s">
        <v>201</v>
      </c>
      <c r="AU491" s="231" t="s">
        <v>89</v>
      </c>
      <c r="AY491" s="18" t="s">
        <v>199</v>
      </c>
      <c r="BE491" s="232">
        <f>IF(N491="základní",J491,0)</f>
        <v>0</v>
      </c>
      <c r="BF491" s="232">
        <f>IF(N491="snížená",J491,0)</f>
        <v>0</v>
      </c>
      <c r="BG491" s="232">
        <f>IF(N491="zákl. přenesená",J491,0)</f>
        <v>0</v>
      </c>
      <c r="BH491" s="232">
        <f>IF(N491="sníž. přenesená",J491,0)</f>
        <v>0</v>
      </c>
      <c r="BI491" s="232">
        <f>IF(N491="nulová",J491,0)</f>
        <v>0</v>
      </c>
      <c r="BJ491" s="18" t="s">
        <v>87</v>
      </c>
      <c r="BK491" s="232">
        <f>ROUND(I491*H491,2)</f>
        <v>0</v>
      </c>
      <c r="BL491" s="18" t="s">
        <v>273</v>
      </c>
      <c r="BM491" s="231" t="s">
        <v>910</v>
      </c>
    </row>
    <row r="492" s="13" customFormat="1">
      <c r="A492" s="13"/>
      <c r="B492" s="233"/>
      <c r="C492" s="234"/>
      <c r="D492" s="235" t="s">
        <v>207</v>
      </c>
      <c r="E492" s="236" t="s">
        <v>1</v>
      </c>
      <c r="F492" s="237" t="s">
        <v>880</v>
      </c>
      <c r="G492" s="234"/>
      <c r="H492" s="238">
        <v>6</v>
      </c>
      <c r="I492" s="239"/>
      <c r="J492" s="234"/>
      <c r="K492" s="234"/>
      <c r="L492" s="240"/>
      <c r="M492" s="241"/>
      <c r="N492" s="242"/>
      <c r="O492" s="242"/>
      <c r="P492" s="242"/>
      <c r="Q492" s="242"/>
      <c r="R492" s="242"/>
      <c r="S492" s="242"/>
      <c r="T492" s="24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4" t="s">
        <v>207</v>
      </c>
      <c r="AU492" s="244" t="s">
        <v>89</v>
      </c>
      <c r="AV492" s="13" t="s">
        <v>89</v>
      </c>
      <c r="AW492" s="13" t="s">
        <v>34</v>
      </c>
      <c r="AX492" s="13" t="s">
        <v>87</v>
      </c>
      <c r="AY492" s="244" t="s">
        <v>199</v>
      </c>
    </row>
    <row r="493" s="2" customFormat="1" ht="24.15" customHeight="1">
      <c r="A493" s="39"/>
      <c r="B493" s="40"/>
      <c r="C493" s="220" t="s">
        <v>911</v>
      </c>
      <c r="D493" s="220" t="s">
        <v>201</v>
      </c>
      <c r="E493" s="221" t="s">
        <v>912</v>
      </c>
      <c r="F493" s="222" t="s">
        <v>913</v>
      </c>
      <c r="G493" s="223" t="s">
        <v>342</v>
      </c>
      <c r="H493" s="224">
        <v>3</v>
      </c>
      <c r="I493" s="225"/>
      <c r="J493" s="226">
        <f>ROUND(I493*H493,2)</f>
        <v>0</v>
      </c>
      <c r="K493" s="222" t="s">
        <v>204</v>
      </c>
      <c r="L493" s="45"/>
      <c r="M493" s="227" t="s">
        <v>1</v>
      </c>
      <c r="N493" s="228" t="s">
        <v>44</v>
      </c>
      <c r="O493" s="92"/>
      <c r="P493" s="229">
        <f>O493*H493</f>
        <v>0</v>
      </c>
      <c r="Q493" s="229">
        <v>6.0000000000000002E-05</v>
      </c>
      <c r="R493" s="229">
        <f>Q493*H493</f>
        <v>0.00018000000000000001</v>
      </c>
      <c r="S493" s="229">
        <v>0</v>
      </c>
      <c r="T493" s="230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1" t="s">
        <v>273</v>
      </c>
      <c r="AT493" s="231" t="s">
        <v>201</v>
      </c>
      <c r="AU493" s="231" t="s">
        <v>89</v>
      </c>
      <c r="AY493" s="18" t="s">
        <v>199</v>
      </c>
      <c r="BE493" s="232">
        <f>IF(N493="základní",J493,0)</f>
        <v>0</v>
      </c>
      <c r="BF493" s="232">
        <f>IF(N493="snížená",J493,0)</f>
        <v>0</v>
      </c>
      <c r="BG493" s="232">
        <f>IF(N493="zákl. přenesená",J493,0)</f>
        <v>0</v>
      </c>
      <c r="BH493" s="232">
        <f>IF(N493="sníž. přenesená",J493,0)</f>
        <v>0</v>
      </c>
      <c r="BI493" s="232">
        <f>IF(N493="nulová",J493,0)</f>
        <v>0</v>
      </c>
      <c r="BJ493" s="18" t="s">
        <v>87</v>
      </c>
      <c r="BK493" s="232">
        <f>ROUND(I493*H493,2)</f>
        <v>0</v>
      </c>
      <c r="BL493" s="18" t="s">
        <v>273</v>
      </c>
      <c r="BM493" s="231" t="s">
        <v>914</v>
      </c>
    </row>
    <row r="494" s="2" customFormat="1" ht="24.15" customHeight="1">
      <c r="A494" s="39"/>
      <c r="B494" s="40"/>
      <c r="C494" s="220" t="s">
        <v>915</v>
      </c>
      <c r="D494" s="220" t="s">
        <v>201</v>
      </c>
      <c r="E494" s="221" t="s">
        <v>916</v>
      </c>
      <c r="F494" s="222" t="s">
        <v>917</v>
      </c>
      <c r="G494" s="223" t="s">
        <v>342</v>
      </c>
      <c r="H494" s="224">
        <v>3</v>
      </c>
      <c r="I494" s="225"/>
      <c r="J494" s="226">
        <f>ROUND(I494*H494,2)</f>
        <v>0</v>
      </c>
      <c r="K494" s="222" t="s">
        <v>204</v>
      </c>
      <c r="L494" s="45"/>
      <c r="M494" s="227" t="s">
        <v>1</v>
      </c>
      <c r="N494" s="228" t="s">
        <v>44</v>
      </c>
      <c r="O494" s="92"/>
      <c r="P494" s="229">
        <f>O494*H494</f>
        <v>0</v>
      </c>
      <c r="Q494" s="229">
        <v>0.00013999999999999999</v>
      </c>
      <c r="R494" s="229">
        <f>Q494*H494</f>
        <v>0.00041999999999999996</v>
      </c>
      <c r="S494" s="229">
        <v>0</v>
      </c>
      <c r="T494" s="230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1" t="s">
        <v>273</v>
      </c>
      <c r="AT494" s="231" t="s">
        <v>201</v>
      </c>
      <c r="AU494" s="231" t="s">
        <v>89</v>
      </c>
      <c r="AY494" s="18" t="s">
        <v>199</v>
      </c>
      <c r="BE494" s="232">
        <f>IF(N494="základní",J494,0)</f>
        <v>0</v>
      </c>
      <c r="BF494" s="232">
        <f>IF(N494="snížená",J494,0)</f>
        <v>0</v>
      </c>
      <c r="BG494" s="232">
        <f>IF(N494="zákl. přenesená",J494,0)</f>
        <v>0</v>
      </c>
      <c r="BH494" s="232">
        <f>IF(N494="sníž. přenesená",J494,0)</f>
        <v>0</v>
      </c>
      <c r="BI494" s="232">
        <f>IF(N494="nulová",J494,0)</f>
        <v>0</v>
      </c>
      <c r="BJ494" s="18" t="s">
        <v>87</v>
      </c>
      <c r="BK494" s="232">
        <f>ROUND(I494*H494,2)</f>
        <v>0</v>
      </c>
      <c r="BL494" s="18" t="s">
        <v>273</v>
      </c>
      <c r="BM494" s="231" t="s">
        <v>918</v>
      </c>
    </row>
    <row r="495" s="2" customFormat="1" ht="24.15" customHeight="1">
      <c r="A495" s="39"/>
      <c r="B495" s="40"/>
      <c r="C495" s="220" t="s">
        <v>919</v>
      </c>
      <c r="D495" s="220" t="s">
        <v>201</v>
      </c>
      <c r="E495" s="221" t="s">
        <v>920</v>
      </c>
      <c r="F495" s="222" t="s">
        <v>921</v>
      </c>
      <c r="G495" s="223" t="s">
        <v>342</v>
      </c>
      <c r="H495" s="224">
        <v>3</v>
      </c>
      <c r="I495" s="225"/>
      <c r="J495" s="226">
        <f>ROUND(I495*H495,2)</f>
        <v>0</v>
      </c>
      <c r="K495" s="222" t="s">
        <v>204</v>
      </c>
      <c r="L495" s="45"/>
      <c r="M495" s="227" t="s">
        <v>1</v>
      </c>
      <c r="N495" s="228" t="s">
        <v>44</v>
      </c>
      <c r="O495" s="92"/>
      <c r="P495" s="229">
        <f>O495*H495</f>
        <v>0</v>
      </c>
      <c r="Q495" s="229">
        <v>0.00036999999999999999</v>
      </c>
      <c r="R495" s="229">
        <f>Q495*H495</f>
        <v>0.0011099999999999999</v>
      </c>
      <c r="S495" s="229">
        <v>0</v>
      </c>
      <c r="T495" s="230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1" t="s">
        <v>273</v>
      </c>
      <c r="AT495" s="231" t="s">
        <v>201</v>
      </c>
      <c r="AU495" s="231" t="s">
        <v>89</v>
      </c>
      <c r="AY495" s="18" t="s">
        <v>199</v>
      </c>
      <c r="BE495" s="232">
        <f>IF(N495="základní",J495,0)</f>
        <v>0</v>
      </c>
      <c r="BF495" s="232">
        <f>IF(N495="snížená",J495,0)</f>
        <v>0</v>
      </c>
      <c r="BG495" s="232">
        <f>IF(N495="zákl. přenesená",J495,0)</f>
        <v>0</v>
      </c>
      <c r="BH495" s="232">
        <f>IF(N495="sníž. přenesená",J495,0)</f>
        <v>0</v>
      </c>
      <c r="BI495" s="232">
        <f>IF(N495="nulová",J495,0)</f>
        <v>0</v>
      </c>
      <c r="BJ495" s="18" t="s">
        <v>87</v>
      </c>
      <c r="BK495" s="232">
        <f>ROUND(I495*H495,2)</f>
        <v>0</v>
      </c>
      <c r="BL495" s="18" t="s">
        <v>273</v>
      </c>
      <c r="BM495" s="231" t="s">
        <v>922</v>
      </c>
    </row>
    <row r="496" s="2" customFormat="1" ht="24.15" customHeight="1">
      <c r="A496" s="39"/>
      <c r="B496" s="40"/>
      <c r="C496" s="220" t="s">
        <v>923</v>
      </c>
      <c r="D496" s="220" t="s">
        <v>201</v>
      </c>
      <c r="E496" s="221" t="s">
        <v>924</v>
      </c>
      <c r="F496" s="222" t="s">
        <v>925</v>
      </c>
      <c r="G496" s="223" t="s">
        <v>342</v>
      </c>
      <c r="H496" s="224">
        <v>3</v>
      </c>
      <c r="I496" s="225"/>
      <c r="J496" s="226">
        <f>ROUND(I496*H496,2)</f>
        <v>0</v>
      </c>
      <c r="K496" s="222" t="s">
        <v>204</v>
      </c>
      <c r="L496" s="45"/>
      <c r="M496" s="227" t="s">
        <v>1</v>
      </c>
      <c r="N496" s="228" t="s">
        <v>44</v>
      </c>
      <c r="O496" s="92"/>
      <c r="P496" s="229">
        <f>O496*H496</f>
        <v>0</v>
      </c>
      <c r="Q496" s="229">
        <v>0.00035</v>
      </c>
      <c r="R496" s="229">
        <f>Q496*H496</f>
        <v>0.0010499999999999999</v>
      </c>
      <c r="S496" s="229">
        <v>0</v>
      </c>
      <c r="T496" s="230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31" t="s">
        <v>273</v>
      </c>
      <c r="AT496" s="231" t="s">
        <v>201</v>
      </c>
      <c r="AU496" s="231" t="s">
        <v>89</v>
      </c>
      <c r="AY496" s="18" t="s">
        <v>199</v>
      </c>
      <c r="BE496" s="232">
        <f>IF(N496="základní",J496,0)</f>
        <v>0</v>
      </c>
      <c r="BF496" s="232">
        <f>IF(N496="snížená",J496,0)</f>
        <v>0</v>
      </c>
      <c r="BG496" s="232">
        <f>IF(N496="zákl. přenesená",J496,0)</f>
        <v>0</v>
      </c>
      <c r="BH496" s="232">
        <f>IF(N496="sníž. přenesená",J496,0)</f>
        <v>0</v>
      </c>
      <c r="BI496" s="232">
        <f>IF(N496="nulová",J496,0)</f>
        <v>0</v>
      </c>
      <c r="BJ496" s="18" t="s">
        <v>87</v>
      </c>
      <c r="BK496" s="232">
        <f>ROUND(I496*H496,2)</f>
        <v>0</v>
      </c>
      <c r="BL496" s="18" t="s">
        <v>273</v>
      </c>
      <c r="BM496" s="231" t="s">
        <v>926</v>
      </c>
    </row>
    <row r="497" s="2" customFormat="1" ht="24.15" customHeight="1">
      <c r="A497" s="39"/>
      <c r="B497" s="40"/>
      <c r="C497" s="220" t="s">
        <v>927</v>
      </c>
      <c r="D497" s="220" t="s">
        <v>201</v>
      </c>
      <c r="E497" s="221" t="s">
        <v>928</v>
      </c>
      <c r="F497" s="222" t="s">
        <v>929</v>
      </c>
      <c r="G497" s="223" t="s">
        <v>342</v>
      </c>
      <c r="H497" s="224">
        <v>3</v>
      </c>
      <c r="I497" s="225"/>
      <c r="J497" s="226">
        <f>ROUND(I497*H497,2)</f>
        <v>0</v>
      </c>
      <c r="K497" s="222" t="s">
        <v>204</v>
      </c>
      <c r="L497" s="45"/>
      <c r="M497" s="227" t="s">
        <v>1</v>
      </c>
      <c r="N497" s="228" t="s">
        <v>44</v>
      </c>
      <c r="O497" s="92"/>
      <c r="P497" s="229">
        <f>O497*H497</f>
        <v>0</v>
      </c>
      <c r="Q497" s="229">
        <v>0.00022000000000000001</v>
      </c>
      <c r="R497" s="229">
        <f>Q497*H497</f>
        <v>0.00066</v>
      </c>
      <c r="S497" s="229">
        <v>0</v>
      </c>
      <c r="T497" s="230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1" t="s">
        <v>273</v>
      </c>
      <c r="AT497" s="231" t="s">
        <v>201</v>
      </c>
      <c r="AU497" s="231" t="s">
        <v>89</v>
      </c>
      <c r="AY497" s="18" t="s">
        <v>199</v>
      </c>
      <c r="BE497" s="232">
        <f>IF(N497="základní",J497,0)</f>
        <v>0</v>
      </c>
      <c r="BF497" s="232">
        <f>IF(N497="snížená",J497,0)</f>
        <v>0</v>
      </c>
      <c r="BG497" s="232">
        <f>IF(N497="zákl. přenesená",J497,0)</f>
        <v>0</v>
      </c>
      <c r="BH497" s="232">
        <f>IF(N497="sníž. přenesená",J497,0)</f>
        <v>0</v>
      </c>
      <c r="BI497" s="232">
        <f>IF(N497="nulová",J497,0)</f>
        <v>0</v>
      </c>
      <c r="BJ497" s="18" t="s">
        <v>87</v>
      </c>
      <c r="BK497" s="232">
        <f>ROUND(I497*H497,2)</f>
        <v>0</v>
      </c>
      <c r="BL497" s="18" t="s">
        <v>273</v>
      </c>
      <c r="BM497" s="231" t="s">
        <v>930</v>
      </c>
    </row>
    <row r="498" s="2" customFormat="1" ht="21.75" customHeight="1">
      <c r="A498" s="39"/>
      <c r="B498" s="40"/>
      <c r="C498" s="220" t="s">
        <v>931</v>
      </c>
      <c r="D498" s="220" t="s">
        <v>201</v>
      </c>
      <c r="E498" s="221" t="s">
        <v>932</v>
      </c>
      <c r="F498" s="222" t="s">
        <v>933</v>
      </c>
      <c r="G498" s="223" t="s">
        <v>342</v>
      </c>
      <c r="H498" s="224">
        <v>6</v>
      </c>
      <c r="I498" s="225"/>
      <c r="J498" s="226">
        <f>ROUND(I498*H498,2)</f>
        <v>0</v>
      </c>
      <c r="K498" s="222" t="s">
        <v>204</v>
      </c>
      <c r="L498" s="45"/>
      <c r="M498" s="227" t="s">
        <v>1</v>
      </c>
      <c r="N498" s="228" t="s">
        <v>44</v>
      </c>
      <c r="O498" s="92"/>
      <c r="P498" s="229">
        <f>O498*H498</f>
        <v>0</v>
      </c>
      <c r="Q498" s="229">
        <v>2.0000000000000002E-05</v>
      </c>
      <c r="R498" s="229">
        <f>Q498*H498</f>
        <v>0.00012000000000000002</v>
      </c>
      <c r="S498" s="229">
        <v>0</v>
      </c>
      <c r="T498" s="230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1" t="s">
        <v>273</v>
      </c>
      <c r="AT498" s="231" t="s">
        <v>201</v>
      </c>
      <c r="AU498" s="231" t="s">
        <v>89</v>
      </c>
      <c r="AY498" s="18" t="s">
        <v>199</v>
      </c>
      <c r="BE498" s="232">
        <f>IF(N498="základní",J498,0)</f>
        <v>0</v>
      </c>
      <c r="BF498" s="232">
        <f>IF(N498="snížená",J498,0)</f>
        <v>0</v>
      </c>
      <c r="BG498" s="232">
        <f>IF(N498="zákl. přenesená",J498,0)</f>
        <v>0</v>
      </c>
      <c r="BH498" s="232">
        <f>IF(N498="sníž. přenesená",J498,0)</f>
        <v>0</v>
      </c>
      <c r="BI498" s="232">
        <f>IF(N498="nulová",J498,0)</f>
        <v>0</v>
      </c>
      <c r="BJ498" s="18" t="s">
        <v>87</v>
      </c>
      <c r="BK498" s="232">
        <f>ROUND(I498*H498,2)</f>
        <v>0</v>
      </c>
      <c r="BL498" s="18" t="s">
        <v>273</v>
      </c>
      <c r="BM498" s="231" t="s">
        <v>934</v>
      </c>
    </row>
    <row r="499" s="13" customFormat="1">
      <c r="A499" s="13"/>
      <c r="B499" s="233"/>
      <c r="C499" s="234"/>
      <c r="D499" s="235" t="s">
        <v>207</v>
      </c>
      <c r="E499" s="236" t="s">
        <v>1</v>
      </c>
      <c r="F499" s="237" t="s">
        <v>880</v>
      </c>
      <c r="G499" s="234"/>
      <c r="H499" s="238">
        <v>6</v>
      </c>
      <c r="I499" s="239"/>
      <c r="J499" s="234"/>
      <c r="K499" s="234"/>
      <c r="L499" s="240"/>
      <c r="M499" s="241"/>
      <c r="N499" s="242"/>
      <c r="O499" s="242"/>
      <c r="P499" s="242"/>
      <c r="Q499" s="242"/>
      <c r="R499" s="242"/>
      <c r="S499" s="242"/>
      <c r="T499" s="24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4" t="s">
        <v>207</v>
      </c>
      <c r="AU499" s="244" t="s">
        <v>89</v>
      </c>
      <c r="AV499" s="13" t="s">
        <v>89</v>
      </c>
      <c r="AW499" s="13" t="s">
        <v>34</v>
      </c>
      <c r="AX499" s="13" t="s">
        <v>87</v>
      </c>
      <c r="AY499" s="244" t="s">
        <v>199</v>
      </c>
    </row>
    <row r="500" s="2" customFormat="1" ht="24.15" customHeight="1">
      <c r="A500" s="39"/>
      <c r="B500" s="40"/>
      <c r="C500" s="220" t="s">
        <v>935</v>
      </c>
      <c r="D500" s="220" t="s">
        <v>201</v>
      </c>
      <c r="E500" s="221" t="s">
        <v>936</v>
      </c>
      <c r="F500" s="222" t="s">
        <v>937</v>
      </c>
      <c r="G500" s="223" t="s">
        <v>257</v>
      </c>
      <c r="H500" s="224">
        <v>0.0050000000000000001</v>
      </c>
      <c r="I500" s="225"/>
      <c r="J500" s="226">
        <f>ROUND(I500*H500,2)</f>
        <v>0</v>
      </c>
      <c r="K500" s="222" t="s">
        <v>204</v>
      </c>
      <c r="L500" s="45"/>
      <c r="M500" s="227" t="s">
        <v>1</v>
      </c>
      <c r="N500" s="228" t="s">
        <v>44</v>
      </c>
      <c r="O500" s="92"/>
      <c r="P500" s="229">
        <f>O500*H500</f>
        <v>0</v>
      </c>
      <c r="Q500" s="229">
        <v>0</v>
      </c>
      <c r="R500" s="229">
        <f>Q500*H500</f>
        <v>0</v>
      </c>
      <c r="S500" s="229">
        <v>0</v>
      </c>
      <c r="T500" s="230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1" t="s">
        <v>273</v>
      </c>
      <c r="AT500" s="231" t="s">
        <v>201</v>
      </c>
      <c r="AU500" s="231" t="s">
        <v>89</v>
      </c>
      <c r="AY500" s="18" t="s">
        <v>199</v>
      </c>
      <c r="BE500" s="232">
        <f>IF(N500="základní",J500,0)</f>
        <v>0</v>
      </c>
      <c r="BF500" s="232">
        <f>IF(N500="snížená",J500,0)</f>
        <v>0</v>
      </c>
      <c r="BG500" s="232">
        <f>IF(N500="zákl. přenesená",J500,0)</f>
        <v>0</v>
      </c>
      <c r="BH500" s="232">
        <f>IF(N500="sníž. přenesená",J500,0)</f>
        <v>0</v>
      </c>
      <c r="BI500" s="232">
        <f>IF(N500="nulová",J500,0)</f>
        <v>0</v>
      </c>
      <c r="BJ500" s="18" t="s">
        <v>87</v>
      </c>
      <c r="BK500" s="232">
        <f>ROUND(I500*H500,2)</f>
        <v>0</v>
      </c>
      <c r="BL500" s="18" t="s">
        <v>273</v>
      </c>
      <c r="BM500" s="231" t="s">
        <v>938</v>
      </c>
    </row>
    <row r="501" s="12" customFormat="1" ht="22.8" customHeight="1">
      <c r="A501" s="12"/>
      <c r="B501" s="204"/>
      <c r="C501" s="205"/>
      <c r="D501" s="206" t="s">
        <v>78</v>
      </c>
      <c r="E501" s="218" t="s">
        <v>939</v>
      </c>
      <c r="F501" s="218" t="s">
        <v>940</v>
      </c>
      <c r="G501" s="205"/>
      <c r="H501" s="205"/>
      <c r="I501" s="208"/>
      <c r="J501" s="219">
        <f>BK501</f>
        <v>0</v>
      </c>
      <c r="K501" s="205"/>
      <c r="L501" s="210"/>
      <c r="M501" s="211"/>
      <c r="N501" s="212"/>
      <c r="O501" s="212"/>
      <c r="P501" s="213">
        <f>SUM(P502:P517)</f>
        <v>0</v>
      </c>
      <c r="Q501" s="212"/>
      <c r="R501" s="213">
        <f>SUM(R502:R517)</f>
        <v>0.00012</v>
      </c>
      <c r="S501" s="212"/>
      <c r="T501" s="214">
        <f>SUM(T502:T517)</f>
        <v>0.5976760000000001</v>
      </c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R501" s="215" t="s">
        <v>89</v>
      </c>
      <c r="AT501" s="216" t="s">
        <v>78</v>
      </c>
      <c r="AU501" s="216" t="s">
        <v>87</v>
      </c>
      <c r="AY501" s="215" t="s">
        <v>199</v>
      </c>
      <c r="BK501" s="217">
        <f>SUM(BK502:BK517)</f>
        <v>0</v>
      </c>
    </row>
    <row r="502" s="2" customFormat="1" ht="16.5" customHeight="1">
      <c r="A502" s="39"/>
      <c r="B502" s="40"/>
      <c r="C502" s="220" t="s">
        <v>941</v>
      </c>
      <c r="D502" s="220" t="s">
        <v>201</v>
      </c>
      <c r="E502" s="221" t="s">
        <v>942</v>
      </c>
      <c r="F502" s="222" t="s">
        <v>943</v>
      </c>
      <c r="G502" s="223" t="s">
        <v>98</v>
      </c>
      <c r="H502" s="224">
        <v>22.170000000000002</v>
      </c>
      <c r="I502" s="225"/>
      <c r="J502" s="226">
        <f>ROUND(I502*H502,2)</f>
        <v>0</v>
      </c>
      <c r="K502" s="222" t="s">
        <v>204</v>
      </c>
      <c r="L502" s="45"/>
      <c r="M502" s="227" t="s">
        <v>1</v>
      </c>
      <c r="N502" s="228" t="s">
        <v>44</v>
      </c>
      <c r="O502" s="92"/>
      <c r="P502" s="229">
        <f>O502*H502</f>
        <v>0</v>
      </c>
      <c r="Q502" s="229">
        <v>0</v>
      </c>
      <c r="R502" s="229">
        <f>Q502*H502</f>
        <v>0</v>
      </c>
      <c r="S502" s="229">
        <v>0.023800000000000002</v>
      </c>
      <c r="T502" s="230">
        <f>S502*H502</f>
        <v>0.52764600000000006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1" t="s">
        <v>273</v>
      </c>
      <c r="AT502" s="231" t="s">
        <v>201</v>
      </c>
      <c r="AU502" s="231" t="s">
        <v>89</v>
      </c>
      <c r="AY502" s="18" t="s">
        <v>199</v>
      </c>
      <c r="BE502" s="232">
        <f>IF(N502="základní",J502,0)</f>
        <v>0</v>
      </c>
      <c r="BF502" s="232">
        <f>IF(N502="snížená",J502,0)</f>
        <v>0</v>
      </c>
      <c r="BG502" s="232">
        <f>IF(N502="zákl. přenesená",J502,0)</f>
        <v>0</v>
      </c>
      <c r="BH502" s="232">
        <f>IF(N502="sníž. přenesená",J502,0)</f>
        <v>0</v>
      </c>
      <c r="BI502" s="232">
        <f>IF(N502="nulová",J502,0)</f>
        <v>0</v>
      </c>
      <c r="BJ502" s="18" t="s">
        <v>87</v>
      </c>
      <c r="BK502" s="232">
        <f>ROUND(I502*H502,2)</f>
        <v>0</v>
      </c>
      <c r="BL502" s="18" t="s">
        <v>273</v>
      </c>
      <c r="BM502" s="231" t="s">
        <v>944</v>
      </c>
    </row>
    <row r="503" s="13" customFormat="1">
      <c r="A503" s="13"/>
      <c r="B503" s="233"/>
      <c r="C503" s="234"/>
      <c r="D503" s="235" t="s">
        <v>207</v>
      </c>
      <c r="E503" s="236" t="s">
        <v>1</v>
      </c>
      <c r="F503" s="237" t="s">
        <v>945</v>
      </c>
      <c r="G503" s="234"/>
      <c r="H503" s="238">
        <v>9.8499999999999996</v>
      </c>
      <c r="I503" s="239"/>
      <c r="J503" s="234"/>
      <c r="K503" s="234"/>
      <c r="L503" s="240"/>
      <c r="M503" s="241"/>
      <c r="N503" s="242"/>
      <c r="O503" s="242"/>
      <c r="P503" s="242"/>
      <c r="Q503" s="242"/>
      <c r="R503" s="242"/>
      <c r="S503" s="242"/>
      <c r="T503" s="24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4" t="s">
        <v>207</v>
      </c>
      <c r="AU503" s="244" t="s">
        <v>89</v>
      </c>
      <c r="AV503" s="13" t="s">
        <v>89</v>
      </c>
      <c r="AW503" s="13" t="s">
        <v>34</v>
      </c>
      <c r="AX503" s="13" t="s">
        <v>79</v>
      </c>
      <c r="AY503" s="244" t="s">
        <v>199</v>
      </c>
    </row>
    <row r="504" s="13" customFormat="1">
      <c r="A504" s="13"/>
      <c r="B504" s="233"/>
      <c r="C504" s="234"/>
      <c r="D504" s="235" t="s">
        <v>207</v>
      </c>
      <c r="E504" s="236" t="s">
        <v>1</v>
      </c>
      <c r="F504" s="237" t="s">
        <v>946</v>
      </c>
      <c r="G504" s="234"/>
      <c r="H504" s="238">
        <v>12.32</v>
      </c>
      <c r="I504" s="239"/>
      <c r="J504" s="234"/>
      <c r="K504" s="234"/>
      <c r="L504" s="240"/>
      <c r="M504" s="241"/>
      <c r="N504" s="242"/>
      <c r="O504" s="242"/>
      <c r="P504" s="242"/>
      <c r="Q504" s="242"/>
      <c r="R504" s="242"/>
      <c r="S504" s="242"/>
      <c r="T504" s="24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4" t="s">
        <v>207</v>
      </c>
      <c r="AU504" s="244" t="s">
        <v>89</v>
      </c>
      <c r="AV504" s="13" t="s">
        <v>89</v>
      </c>
      <c r="AW504" s="13" t="s">
        <v>34</v>
      </c>
      <c r="AX504" s="13" t="s">
        <v>79</v>
      </c>
      <c r="AY504" s="244" t="s">
        <v>199</v>
      </c>
    </row>
    <row r="505" s="14" customFormat="1">
      <c r="A505" s="14"/>
      <c r="B505" s="245"/>
      <c r="C505" s="246"/>
      <c r="D505" s="235" t="s">
        <v>207</v>
      </c>
      <c r="E505" s="247" t="s">
        <v>1</v>
      </c>
      <c r="F505" s="248" t="s">
        <v>221</v>
      </c>
      <c r="G505" s="246"/>
      <c r="H505" s="249">
        <v>22.170000000000002</v>
      </c>
      <c r="I505" s="250"/>
      <c r="J505" s="246"/>
      <c r="K505" s="246"/>
      <c r="L505" s="251"/>
      <c r="M505" s="252"/>
      <c r="N505" s="253"/>
      <c r="O505" s="253"/>
      <c r="P505" s="253"/>
      <c r="Q505" s="253"/>
      <c r="R505" s="253"/>
      <c r="S505" s="253"/>
      <c r="T505" s="254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5" t="s">
        <v>207</v>
      </c>
      <c r="AU505" s="255" t="s">
        <v>89</v>
      </c>
      <c r="AV505" s="14" t="s">
        <v>205</v>
      </c>
      <c r="AW505" s="14" t="s">
        <v>34</v>
      </c>
      <c r="AX505" s="14" t="s">
        <v>87</v>
      </c>
      <c r="AY505" s="255" t="s">
        <v>199</v>
      </c>
    </row>
    <row r="506" s="2" customFormat="1" ht="24.15" customHeight="1">
      <c r="A506" s="39"/>
      <c r="B506" s="40"/>
      <c r="C506" s="220" t="s">
        <v>947</v>
      </c>
      <c r="D506" s="220" t="s">
        <v>201</v>
      </c>
      <c r="E506" s="221" t="s">
        <v>948</v>
      </c>
      <c r="F506" s="222" t="s">
        <v>949</v>
      </c>
      <c r="G506" s="223" t="s">
        <v>342</v>
      </c>
      <c r="H506" s="224">
        <v>1</v>
      </c>
      <c r="I506" s="225"/>
      <c r="J506" s="226">
        <f>ROUND(I506*H506,2)</f>
        <v>0</v>
      </c>
      <c r="K506" s="222" t="s">
        <v>204</v>
      </c>
      <c r="L506" s="45"/>
      <c r="M506" s="227" t="s">
        <v>1</v>
      </c>
      <c r="N506" s="228" t="s">
        <v>44</v>
      </c>
      <c r="O506" s="92"/>
      <c r="P506" s="229">
        <f>O506*H506</f>
        <v>0</v>
      </c>
      <c r="Q506" s="229">
        <v>0.00010000000000000001</v>
      </c>
      <c r="R506" s="229">
        <f>Q506*H506</f>
        <v>0.00010000000000000001</v>
      </c>
      <c r="S506" s="229">
        <v>0.070029999999999995</v>
      </c>
      <c r="T506" s="230">
        <f>S506*H506</f>
        <v>0.070029999999999995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31" t="s">
        <v>273</v>
      </c>
      <c r="AT506" s="231" t="s">
        <v>201</v>
      </c>
      <c r="AU506" s="231" t="s">
        <v>89</v>
      </c>
      <c r="AY506" s="18" t="s">
        <v>199</v>
      </c>
      <c r="BE506" s="232">
        <f>IF(N506="základní",J506,0)</f>
        <v>0</v>
      </c>
      <c r="BF506" s="232">
        <f>IF(N506="snížená",J506,0)</f>
        <v>0</v>
      </c>
      <c r="BG506" s="232">
        <f>IF(N506="zákl. přenesená",J506,0)</f>
        <v>0</v>
      </c>
      <c r="BH506" s="232">
        <f>IF(N506="sníž. přenesená",J506,0)</f>
        <v>0</v>
      </c>
      <c r="BI506" s="232">
        <f>IF(N506="nulová",J506,0)</f>
        <v>0</v>
      </c>
      <c r="BJ506" s="18" t="s">
        <v>87</v>
      </c>
      <c r="BK506" s="232">
        <f>ROUND(I506*H506,2)</f>
        <v>0</v>
      </c>
      <c r="BL506" s="18" t="s">
        <v>273</v>
      </c>
      <c r="BM506" s="231" t="s">
        <v>950</v>
      </c>
    </row>
    <row r="507" s="13" customFormat="1">
      <c r="A507" s="13"/>
      <c r="B507" s="233"/>
      <c r="C507" s="234"/>
      <c r="D507" s="235" t="s">
        <v>207</v>
      </c>
      <c r="E507" s="236" t="s">
        <v>1</v>
      </c>
      <c r="F507" s="237" t="s">
        <v>951</v>
      </c>
      <c r="G507" s="234"/>
      <c r="H507" s="238">
        <v>1</v>
      </c>
      <c r="I507" s="239"/>
      <c r="J507" s="234"/>
      <c r="K507" s="234"/>
      <c r="L507" s="240"/>
      <c r="M507" s="241"/>
      <c r="N507" s="242"/>
      <c r="O507" s="242"/>
      <c r="P507" s="242"/>
      <c r="Q507" s="242"/>
      <c r="R507" s="242"/>
      <c r="S507" s="242"/>
      <c r="T507" s="24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4" t="s">
        <v>207</v>
      </c>
      <c r="AU507" s="244" t="s">
        <v>89</v>
      </c>
      <c r="AV507" s="13" t="s">
        <v>89</v>
      </c>
      <c r="AW507" s="13" t="s">
        <v>34</v>
      </c>
      <c r="AX507" s="13" t="s">
        <v>87</v>
      </c>
      <c r="AY507" s="244" t="s">
        <v>199</v>
      </c>
    </row>
    <row r="508" s="2" customFormat="1" ht="21.75" customHeight="1">
      <c r="A508" s="39"/>
      <c r="B508" s="40"/>
      <c r="C508" s="220" t="s">
        <v>952</v>
      </c>
      <c r="D508" s="220" t="s">
        <v>201</v>
      </c>
      <c r="E508" s="221" t="s">
        <v>953</v>
      </c>
      <c r="F508" s="222" t="s">
        <v>954</v>
      </c>
      <c r="G508" s="223" t="s">
        <v>98</v>
      </c>
      <c r="H508" s="224">
        <v>22.170000000000002</v>
      </c>
      <c r="I508" s="225"/>
      <c r="J508" s="226">
        <f>ROUND(I508*H508,2)</f>
        <v>0</v>
      </c>
      <c r="K508" s="222" t="s">
        <v>204</v>
      </c>
      <c r="L508" s="45"/>
      <c r="M508" s="227" t="s">
        <v>1</v>
      </c>
      <c r="N508" s="228" t="s">
        <v>44</v>
      </c>
      <c r="O508" s="92"/>
      <c r="P508" s="229">
        <f>O508*H508</f>
        <v>0</v>
      </c>
      <c r="Q508" s="229">
        <v>0</v>
      </c>
      <c r="R508" s="229">
        <f>Q508*H508</f>
        <v>0</v>
      </c>
      <c r="S508" s="229">
        <v>0</v>
      </c>
      <c r="T508" s="230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1" t="s">
        <v>273</v>
      </c>
      <c r="AT508" s="231" t="s">
        <v>201</v>
      </c>
      <c r="AU508" s="231" t="s">
        <v>89</v>
      </c>
      <c r="AY508" s="18" t="s">
        <v>199</v>
      </c>
      <c r="BE508" s="232">
        <f>IF(N508="základní",J508,0)</f>
        <v>0</v>
      </c>
      <c r="BF508" s="232">
        <f>IF(N508="snížená",J508,0)</f>
        <v>0</v>
      </c>
      <c r="BG508" s="232">
        <f>IF(N508="zákl. přenesená",J508,0)</f>
        <v>0</v>
      </c>
      <c r="BH508" s="232">
        <f>IF(N508="sníž. přenesená",J508,0)</f>
        <v>0</v>
      </c>
      <c r="BI508" s="232">
        <f>IF(N508="nulová",J508,0)</f>
        <v>0</v>
      </c>
      <c r="BJ508" s="18" t="s">
        <v>87</v>
      </c>
      <c r="BK508" s="232">
        <f>ROUND(I508*H508,2)</f>
        <v>0</v>
      </c>
      <c r="BL508" s="18" t="s">
        <v>273</v>
      </c>
      <c r="BM508" s="231" t="s">
        <v>955</v>
      </c>
    </row>
    <row r="509" s="2" customFormat="1" ht="21.75" customHeight="1">
      <c r="A509" s="39"/>
      <c r="B509" s="40"/>
      <c r="C509" s="220" t="s">
        <v>956</v>
      </c>
      <c r="D509" s="220" t="s">
        <v>201</v>
      </c>
      <c r="E509" s="221" t="s">
        <v>957</v>
      </c>
      <c r="F509" s="222" t="s">
        <v>958</v>
      </c>
      <c r="G509" s="223" t="s">
        <v>98</v>
      </c>
      <c r="H509" s="224">
        <v>22.170000000000002</v>
      </c>
      <c r="I509" s="225"/>
      <c r="J509" s="226">
        <f>ROUND(I509*H509,2)</f>
        <v>0</v>
      </c>
      <c r="K509" s="222" t="s">
        <v>204</v>
      </c>
      <c r="L509" s="45"/>
      <c r="M509" s="227" t="s">
        <v>1</v>
      </c>
      <c r="N509" s="228" t="s">
        <v>44</v>
      </c>
      <c r="O509" s="92"/>
      <c r="P509" s="229">
        <f>O509*H509</f>
        <v>0</v>
      </c>
      <c r="Q509" s="229">
        <v>0</v>
      </c>
      <c r="R509" s="229">
        <f>Q509*H509</f>
        <v>0</v>
      </c>
      <c r="S509" s="229">
        <v>0</v>
      </c>
      <c r="T509" s="230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31" t="s">
        <v>273</v>
      </c>
      <c r="AT509" s="231" t="s">
        <v>201</v>
      </c>
      <c r="AU509" s="231" t="s">
        <v>89</v>
      </c>
      <c r="AY509" s="18" t="s">
        <v>199</v>
      </c>
      <c r="BE509" s="232">
        <f>IF(N509="základní",J509,0)</f>
        <v>0</v>
      </c>
      <c r="BF509" s="232">
        <f>IF(N509="snížená",J509,0)</f>
        <v>0</v>
      </c>
      <c r="BG509" s="232">
        <f>IF(N509="zákl. přenesená",J509,0)</f>
        <v>0</v>
      </c>
      <c r="BH509" s="232">
        <f>IF(N509="sníž. přenesená",J509,0)</f>
        <v>0</v>
      </c>
      <c r="BI509" s="232">
        <f>IF(N509="nulová",J509,0)</f>
        <v>0</v>
      </c>
      <c r="BJ509" s="18" t="s">
        <v>87</v>
      </c>
      <c r="BK509" s="232">
        <f>ROUND(I509*H509,2)</f>
        <v>0</v>
      </c>
      <c r="BL509" s="18" t="s">
        <v>273</v>
      </c>
      <c r="BM509" s="231" t="s">
        <v>959</v>
      </c>
    </row>
    <row r="510" s="2" customFormat="1" ht="16.5" customHeight="1">
      <c r="A510" s="39"/>
      <c r="B510" s="40"/>
      <c r="C510" s="220" t="s">
        <v>960</v>
      </c>
      <c r="D510" s="220" t="s">
        <v>201</v>
      </c>
      <c r="E510" s="221" t="s">
        <v>961</v>
      </c>
      <c r="F510" s="222" t="s">
        <v>962</v>
      </c>
      <c r="G510" s="223" t="s">
        <v>342</v>
      </c>
      <c r="H510" s="224">
        <v>3</v>
      </c>
      <c r="I510" s="225"/>
      <c r="J510" s="226">
        <f>ROUND(I510*H510,2)</f>
        <v>0</v>
      </c>
      <c r="K510" s="222" t="s">
        <v>204</v>
      </c>
      <c r="L510" s="45"/>
      <c r="M510" s="227" t="s">
        <v>1</v>
      </c>
      <c r="N510" s="228" t="s">
        <v>44</v>
      </c>
      <c r="O510" s="92"/>
      <c r="P510" s="229">
        <f>O510*H510</f>
        <v>0</v>
      </c>
      <c r="Q510" s="229">
        <v>0</v>
      </c>
      <c r="R510" s="229">
        <f>Q510*H510</f>
        <v>0</v>
      </c>
      <c r="S510" s="229">
        <v>0</v>
      </c>
      <c r="T510" s="230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1" t="s">
        <v>273</v>
      </c>
      <c r="AT510" s="231" t="s">
        <v>201</v>
      </c>
      <c r="AU510" s="231" t="s">
        <v>89</v>
      </c>
      <c r="AY510" s="18" t="s">
        <v>199</v>
      </c>
      <c r="BE510" s="232">
        <f>IF(N510="základní",J510,0)</f>
        <v>0</v>
      </c>
      <c r="BF510" s="232">
        <f>IF(N510="snížená",J510,0)</f>
        <v>0</v>
      </c>
      <c r="BG510" s="232">
        <f>IF(N510="zákl. přenesená",J510,0)</f>
        <v>0</v>
      </c>
      <c r="BH510" s="232">
        <f>IF(N510="sníž. přenesená",J510,0)</f>
        <v>0</v>
      </c>
      <c r="BI510" s="232">
        <f>IF(N510="nulová",J510,0)</f>
        <v>0</v>
      </c>
      <c r="BJ510" s="18" t="s">
        <v>87</v>
      </c>
      <c r="BK510" s="232">
        <f>ROUND(I510*H510,2)</f>
        <v>0</v>
      </c>
      <c r="BL510" s="18" t="s">
        <v>273</v>
      </c>
      <c r="BM510" s="231" t="s">
        <v>963</v>
      </c>
    </row>
    <row r="511" s="2" customFormat="1" ht="16.5" customHeight="1">
      <c r="A511" s="39"/>
      <c r="B511" s="40"/>
      <c r="C511" s="220" t="s">
        <v>964</v>
      </c>
      <c r="D511" s="220" t="s">
        <v>201</v>
      </c>
      <c r="E511" s="221" t="s">
        <v>965</v>
      </c>
      <c r="F511" s="222" t="s">
        <v>966</v>
      </c>
      <c r="G511" s="223" t="s">
        <v>98</v>
      </c>
      <c r="H511" s="224">
        <v>125</v>
      </c>
      <c r="I511" s="225"/>
      <c r="J511" s="226">
        <f>ROUND(I511*H511,2)</f>
        <v>0</v>
      </c>
      <c r="K511" s="222" t="s">
        <v>204</v>
      </c>
      <c r="L511" s="45"/>
      <c r="M511" s="227" t="s">
        <v>1</v>
      </c>
      <c r="N511" s="228" t="s">
        <v>44</v>
      </c>
      <c r="O511" s="92"/>
      <c r="P511" s="229">
        <f>O511*H511</f>
        <v>0</v>
      </c>
      <c r="Q511" s="229">
        <v>0</v>
      </c>
      <c r="R511" s="229">
        <f>Q511*H511</f>
        <v>0</v>
      </c>
      <c r="S511" s="229">
        <v>0</v>
      </c>
      <c r="T511" s="230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31" t="s">
        <v>273</v>
      </c>
      <c r="AT511" s="231" t="s">
        <v>201</v>
      </c>
      <c r="AU511" s="231" t="s">
        <v>89</v>
      </c>
      <c r="AY511" s="18" t="s">
        <v>199</v>
      </c>
      <c r="BE511" s="232">
        <f>IF(N511="základní",J511,0)</f>
        <v>0</v>
      </c>
      <c r="BF511" s="232">
        <f>IF(N511="snížená",J511,0)</f>
        <v>0</v>
      </c>
      <c r="BG511" s="232">
        <f>IF(N511="zákl. přenesená",J511,0)</f>
        <v>0</v>
      </c>
      <c r="BH511" s="232">
        <f>IF(N511="sníž. přenesená",J511,0)</f>
        <v>0</v>
      </c>
      <c r="BI511" s="232">
        <f>IF(N511="nulová",J511,0)</f>
        <v>0</v>
      </c>
      <c r="BJ511" s="18" t="s">
        <v>87</v>
      </c>
      <c r="BK511" s="232">
        <f>ROUND(I511*H511,2)</f>
        <v>0</v>
      </c>
      <c r="BL511" s="18" t="s">
        <v>273</v>
      </c>
      <c r="BM511" s="231" t="s">
        <v>967</v>
      </c>
    </row>
    <row r="512" s="2" customFormat="1">
      <c r="A512" s="39"/>
      <c r="B512" s="40"/>
      <c r="C512" s="41"/>
      <c r="D512" s="235" t="s">
        <v>239</v>
      </c>
      <c r="E512" s="41"/>
      <c r="F512" s="256" t="s">
        <v>968</v>
      </c>
      <c r="G512" s="41"/>
      <c r="H512" s="41"/>
      <c r="I512" s="257"/>
      <c r="J512" s="41"/>
      <c r="K512" s="41"/>
      <c r="L512" s="45"/>
      <c r="M512" s="258"/>
      <c r="N512" s="259"/>
      <c r="O512" s="92"/>
      <c r="P512" s="92"/>
      <c r="Q512" s="92"/>
      <c r="R512" s="92"/>
      <c r="S512" s="92"/>
      <c r="T512" s="93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239</v>
      </c>
      <c r="AU512" s="18" t="s">
        <v>89</v>
      </c>
    </row>
    <row r="513" s="2" customFormat="1" ht="21.75" customHeight="1">
      <c r="A513" s="39"/>
      <c r="B513" s="40"/>
      <c r="C513" s="220" t="s">
        <v>969</v>
      </c>
      <c r="D513" s="220" t="s">
        <v>201</v>
      </c>
      <c r="E513" s="221" t="s">
        <v>970</v>
      </c>
      <c r="F513" s="222" t="s">
        <v>971</v>
      </c>
      <c r="G513" s="223" t="s">
        <v>98</v>
      </c>
      <c r="H513" s="224">
        <v>22.170000000000002</v>
      </c>
      <c r="I513" s="225"/>
      <c r="J513" s="226">
        <f>ROUND(I513*H513,2)</f>
        <v>0</v>
      </c>
      <c r="K513" s="222" t="s">
        <v>204</v>
      </c>
      <c r="L513" s="45"/>
      <c r="M513" s="227" t="s">
        <v>1</v>
      </c>
      <c r="N513" s="228" t="s">
        <v>44</v>
      </c>
      <c r="O513" s="92"/>
      <c r="P513" s="229">
        <f>O513*H513</f>
        <v>0</v>
      </c>
      <c r="Q513" s="229">
        <v>0</v>
      </c>
      <c r="R513" s="229">
        <f>Q513*H513</f>
        <v>0</v>
      </c>
      <c r="S513" s="229">
        <v>0</v>
      </c>
      <c r="T513" s="230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1" t="s">
        <v>273</v>
      </c>
      <c r="AT513" s="231" t="s">
        <v>201</v>
      </c>
      <c r="AU513" s="231" t="s">
        <v>89</v>
      </c>
      <c r="AY513" s="18" t="s">
        <v>199</v>
      </c>
      <c r="BE513" s="232">
        <f>IF(N513="základní",J513,0)</f>
        <v>0</v>
      </c>
      <c r="BF513" s="232">
        <f>IF(N513="snížená",J513,0)</f>
        <v>0</v>
      </c>
      <c r="BG513" s="232">
        <f>IF(N513="zákl. přenesená",J513,0)</f>
        <v>0</v>
      </c>
      <c r="BH513" s="232">
        <f>IF(N513="sníž. přenesená",J513,0)</f>
        <v>0</v>
      </c>
      <c r="BI513" s="232">
        <f>IF(N513="nulová",J513,0)</f>
        <v>0</v>
      </c>
      <c r="BJ513" s="18" t="s">
        <v>87</v>
      </c>
      <c r="BK513" s="232">
        <f>ROUND(I513*H513,2)</f>
        <v>0</v>
      </c>
      <c r="BL513" s="18" t="s">
        <v>273</v>
      </c>
      <c r="BM513" s="231" t="s">
        <v>972</v>
      </c>
    </row>
    <row r="514" s="2" customFormat="1" ht="24.15" customHeight="1">
      <c r="A514" s="39"/>
      <c r="B514" s="40"/>
      <c r="C514" s="220" t="s">
        <v>973</v>
      </c>
      <c r="D514" s="220" t="s">
        <v>201</v>
      </c>
      <c r="E514" s="221" t="s">
        <v>974</v>
      </c>
      <c r="F514" s="222" t="s">
        <v>975</v>
      </c>
      <c r="G514" s="223" t="s">
        <v>342</v>
      </c>
      <c r="H514" s="224">
        <v>1</v>
      </c>
      <c r="I514" s="225"/>
      <c r="J514" s="226">
        <f>ROUND(I514*H514,2)</f>
        <v>0</v>
      </c>
      <c r="K514" s="222" t="s">
        <v>204</v>
      </c>
      <c r="L514" s="45"/>
      <c r="M514" s="227" t="s">
        <v>1</v>
      </c>
      <c r="N514" s="228" t="s">
        <v>44</v>
      </c>
      <c r="O514" s="92"/>
      <c r="P514" s="229">
        <f>O514*H514</f>
        <v>0</v>
      </c>
      <c r="Q514" s="229">
        <v>2.0000000000000002E-05</v>
      </c>
      <c r="R514" s="229">
        <f>Q514*H514</f>
        <v>2.0000000000000002E-05</v>
      </c>
      <c r="S514" s="229">
        <v>0</v>
      </c>
      <c r="T514" s="230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31" t="s">
        <v>273</v>
      </c>
      <c r="AT514" s="231" t="s">
        <v>201</v>
      </c>
      <c r="AU514" s="231" t="s">
        <v>89</v>
      </c>
      <c r="AY514" s="18" t="s">
        <v>199</v>
      </c>
      <c r="BE514" s="232">
        <f>IF(N514="základní",J514,0)</f>
        <v>0</v>
      </c>
      <c r="BF514" s="232">
        <f>IF(N514="snížená",J514,0)</f>
        <v>0</v>
      </c>
      <c r="BG514" s="232">
        <f>IF(N514="zákl. přenesená",J514,0)</f>
        <v>0</v>
      </c>
      <c r="BH514" s="232">
        <f>IF(N514="sníž. přenesená",J514,0)</f>
        <v>0</v>
      </c>
      <c r="BI514" s="232">
        <f>IF(N514="nulová",J514,0)</f>
        <v>0</v>
      </c>
      <c r="BJ514" s="18" t="s">
        <v>87</v>
      </c>
      <c r="BK514" s="232">
        <f>ROUND(I514*H514,2)</f>
        <v>0</v>
      </c>
      <c r="BL514" s="18" t="s">
        <v>273</v>
      </c>
      <c r="BM514" s="231" t="s">
        <v>976</v>
      </c>
    </row>
    <row r="515" s="2" customFormat="1" ht="16.5" customHeight="1">
      <c r="A515" s="39"/>
      <c r="B515" s="40"/>
      <c r="C515" s="220" t="s">
        <v>977</v>
      </c>
      <c r="D515" s="220" t="s">
        <v>201</v>
      </c>
      <c r="E515" s="221" t="s">
        <v>978</v>
      </c>
      <c r="F515" s="222" t="s">
        <v>979</v>
      </c>
      <c r="G515" s="223" t="s">
        <v>98</v>
      </c>
      <c r="H515" s="224">
        <v>125</v>
      </c>
      <c r="I515" s="225"/>
      <c r="J515" s="226">
        <f>ROUND(I515*H515,2)</f>
        <v>0</v>
      </c>
      <c r="K515" s="222" t="s">
        <v>204</v>
      </c>
      <c r="L515" s="45"/>
      <c r="M515" s="227" t="s">
        <v>1</v>
      </c>
      <c r="N515" s="228" t="s">
        <v>44</v>
      </c>
      <c r="O515" s="92"/>
      <c r="P515" s="229">
        <f>O515*H515</f>
        <v>0</v>
      </c>
      <c r="Q515" s="229">
        <v>0</v>
      </c>
      <c r="R515" s="229">
        <f>Q515*H515</f>
        <v>0</v>
      </c>
      <c r="S515" s="229">
        <v>0</v>
      </c>
      <c r="T515" s="230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31" t="s">
        <v>273</v>
      </c>
      <c r="AT515" s="231" t="s">
        <v>201</v>
      </c>
      <c r="AU515" s="231" t="s">
        <v>89</v>
      </c>
      <c r="AY515" s="18" t="s">
        <v>199</v>
      </c>
      <c r="BE515" s="232">
        <f>IF(N515="základní",J515,0)</f>
        <v>0</v>
      </c>
      <c r="BF515" s="232">
        <f>IF(N515="snížená",J515,0)</f>
        <v>0</v>
      </c>
      <c r="BG515" s="232">
        <f>IF(N515="zákl. přenesená",J515,0)</f>
        <v>0</v>
      </c>
      <c r="BH515" s="232">
        <f>IF(N515="sníž. přenesená",J515,0)</f>
        <v>0</v>
      </c>
      <c r="BI515" s="232">
        <f>IF(N515="nulová",J515,0)</f>
        <v>0</v>
      </c>
      <c r="BJ515" s="18" t="s">
        <v>87</v>
      </c>
      <c r="BK515" s="232">
        <f>ROUND(I515*H515,2)</f>
        <v>0</v>
      </c>
      <c r="BL515" s="18" t="s">
        <v>273</v>
      </c>
      <c r="BM515" s="231" t="s">
        <v>980</v>
      </c>
    </row>
    <row r="516" s="2" customFormat="1">
      <c r="A516" s="39"/>
      <c r="B516" s="40"/>
      <c r="C516" s="41"/>
      <c r="D516" s="235" t="s">
        <v>239</v>
      </c>
      <c r="E516" s="41"/>
      <c r="F516" s="256" t="s">
        <v>968</v>
      </c>
      <c r="G516" s="41"/>
      <c r="H516" s="41"/>
      <c r="I516" s="257"/>
      <c r="J516" s="41"/>
      <c r="K516" s="41"/>
      <c r="L516" s="45"/>
      <c r="M516" s="258"/>
      <c r="N516" s="259"/>
      <c r="O516" s="92"/>
      <c r="P516" s="92"/>
      <c r="Q516" s="92"/>
      <c r="R516" s="92"/>
      <c r="S516" s="92"/>
      <c r="T516" s="93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239</v>
      </c>
      <c r="AU516" s="18" t="s">
        <v>89</v>
      </c>
    </row>
    <row r="517" s="2" customFormat="1" ht="24.15" customHeight="1">
      <c r="A517" s="39"/>
      <c r="B517" s="40"/>
      <c r="C517" s="220" t="s">
        <v>981</v>
      </c>
      <c r="D517" s="220" t="s">
        <v>201</v>
      </c>
      <c r="E517" s="221" t="s">
        <v>982</v>
      </c>
      <c r="F517" s="222" t="s">
        <v>983</v>
      </c>
      <c r="G517" s="223" t="s">
        <v>257</v>
      </c>
      <c r="H517" s="224">
        <v>0.59799999999999998</v>
      </c>
      <c r="I517" s="225"/>
      <c r="J517" s="226">
        <f>ROUND(I517*H517,2)</f>
        <v>0</v>
      </c>
      <c r="K517" s="222" t="s">
        <v>204</v>
      </c>
      <c r="L517" s="45"/>
      <c r="M517" s="227" t="s">
        <v>1</v>
      </c>
      <c r="N517" s="228" t="s">
        <v>44</v>
      </c>
      <c r="O517" s="92"/>
      <c r="P517" s="229">
        <f>O517*H517</f>
        <v>0</v>
      </c>
      <c r="Q517" s="229">
        <v>0</v>
      </c>
      <c r="R517" s="229">
        <f>Q517*H517</f>
        <v>0</v>
      </c>
      <c r="S517" s="229">
        <v>0</v>
      </c>
      <c r="T517" s="230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1" t="s">
        <v>273</v>
      </c>
      <c r="AT517" s="231" t="s">
        <v>201</v>
      </c>
      <c r="AU517" s="231" t="s">
        <v>89</v>
      </c>
      <c r="AY517" s="18" t="s">
        <v>199</v>
      </c>
      <c r="BE517" s="232">
        <f>IF(N517="základní",J517,0)</f>
        <v>0</v>
      </c>
      <c r="BF517" s="232">
        <f>IF(N517="snížená",J517,0)</f>
        <v>0</v>
      </c>
      <c r="BG517" s="232">
        <f>IF(N517="zákl. přenesená",J517,0)</f>
        <v>0</v>
      </c>
      <c r="BH517" s="232">
        <f>IF(N517="sníž. přenesená",J517,0)</f>
        <v>0</v>
      </c>
      <c r="BI517" s="232">
        <f>IF(N517="nulová",J517,0)</f>
        <v>0</v>
      </c>
      <c r="BJ517" s="18" t="s">
        <v>87</v>
      </c>
      <c r="BK517" s="232">
        <f>ROUND(I517*H517,2)</f>
        <v>0</v>
      </c>
      <c r="BL517" s="18" t="s">
        <v>273</v>
      </c>
      <c r="BM517" s="231" t="s">
        <v>984</v>
      </c>
    </row>
    <row r="518" s="12" customFormat="1" ht="22.8" customHeight="1">
      <c r="A518" s="12"/>
      <c r="B518" s="204"/>
      <c r="C518" s="205"/>
      <c r="D518" s="206" t="s">
        <v>78</v>
      </c>
      <c r="E518" s="218" t="s">
        <v>985</v>
      </c>
      <c r="F518" s="218" t="s">
        <v>986</v>
      </c>
      <c r="G518" s="205"/>
      <c r="H518" s="205"/>
      <c r="I518" s="208"/>
      <c r="J518" s="219">
        <f>BK518</f>
        <v>0</v>
      </c>
      <c r="K518" s="205"/>
      <c r="L518" s="210"/>
      <c r="M518" s="211"/>
      <c r="N518" s="212"/>
      <c r="O518" s="212"/>
      <c r="P518" s="213">
        <f>SUM(P519:P551)</f>
        <v>0</v>
      </c>
      <c r="Q518" s="212"/>
      <c r="R518" s="213">
        <f>SUM(R519:R551)</f>
        <v>0.93164144999999987</v>
      </c>
      <c r="S518" s="212"/>
      <c r="T518" s="214">
        <f>SUM(T519:T551)</f>
        <v>0.79229050000000001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15" t="s">
        <v>89</v>
      </c>
      <c r="AT518" s="216" t="s">
        <v>78</v>
      </c>
      <c r="AU518" s="216" t="s">
        <v>87</v>
      </c>
      <c r="AY518" s="215" t="s">
        <v>199</v>
      </c>
      <c r="BK518" s="217">
        <f>SUM(BK519:BK551)</f>
        <v>0</v>
      </c>
    </row>
    <row r="519" s="2" customFormat="1" ht="16.5" customHeight="1">
      <c r="A519" s="39"/>
      <c r="B519" s="40"/>
      <c r="C519" s="220" t="s">
        <v>987</v>
      </c>
      <c r="D519" s="220" t="s">
        <v>201</v>
      </c>
      <c r="E519" s="221" t="s">
        <v>988</v>
      </c>
      <c r="F519" s="222" t="s">
        <v>989</v>
      </c>
      <c r="G519" s="223" t="s">
        <v>500</v>
      </c>
      <c r="H519" s="224">
        <v>1</v>
      </c>
      <c r="I519" s="225"/>
      <c r="J519" s="226">
        <f>ROUND(I519*H519,2)</f>
        <v>0</v>
      </c>
      <c r="K519" s="222" t="s">
        <v>357</v>
      </c>
      <c r="L519" s="45"/>
      <c r="M519" s="227" t="s">
        <v>1</v>
      </c>
      <c r="N519" s="228" t="s">
        <v>44</v>
      </c>
      <c r="O519" s="92"/>
      <c r="P519" s="229">
        <f>O519*H519</f>
        <v>0</v>
      </c>
      <c r="Q519" s="229">
        <v>0</v>
      </c>
      <c r="R519" s="229">
        <f>Q519*H519</f>
        <v>0</v>
      </c>
      <c r="S519" s="229">
        <v>0</v>
      </c>
      <c r="T519" s="230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31" t="s">
        <v>273</v>
      </c>
      <c r="AT519" s="231" t="s">
        <v>201</v>
      </c>
      <c r="AU519" s="231" t="s">
        <v>89</v>
      </c>
      <c r="AY519" s="18" t="s">
        <v>199</v>
      </c>
      <c r="BE519" s="232">
        <f>IF(N519="základní",J519,0)</f>
        <v>0</v>
      </c>
      <c r="BF519" s="232">
        <f>IF(N519="snížená",J519,0)</f>
        <v>0</v>
      </c>
      <c r="BG519" s="232">
        <f>IF(N519="zákl. přenesená",J519,0)</f>
        <v>0</v>
      </c>
      <c r="BH519" s="232">
        <f>IF(N519="sníž. přenesená",J519,0)</f>
        <v>0</v>
      </c>
      <c r="BI519" s="232">
        <f>IF(N519="nulová",J519,0)</f>
        <v>0</v>
      </c>
      <c r="BJ519" s="18" t="s">
        <v>87</v>
      </c>
      <c r="BK519" s="232">
        <f>ROUND(I519*H519,2)</f>
        <v>0</v>
      </c>
      <c r="BL519" s="18" t="s">
        <v>273</v>
      </c>
      <c r="BM519" s="231" t="s">
        <v>990</v>
      </c>
    </row>
    <row r="520" s="2" customFormat="1" ht="24.15" customHeight="1">
      <c r="A520" s="39"/>
      <c r="B520" s="40"/>
      <c r="C520" s="220" t="s">
        <v>991</v>
      </c>
      <c r="D520" s="220" t="s">
        <v>201</v>
      </c>
      <c r="E520" s="221" t="s">
        <v>992</v>
      </c>
      <c r="F520" s="222" t="s">
        <v>993</v>
      </c>
      <c r="G520" s="223" t="s">
        <v>500</v>
      </c>
      <c r="H520" s="224">
        <v>1</v>
      </c>
      <c r="I520" s="225"/>
      <c r="J520" s="226">
        <f>ROUND(I520*H520,2)</f>
        <v>0</v>
      </c>
      <c r="K520" s="222" t="s">
        <v>357</v>
      </c>
      <c r="L520" s="45"/>
      <c r="M520" s="227" t="s">
        <v>1</v>
      </c>
      <c r="N520" s="228" t="s">
        <v>44</v>
      </c>
      <c r="O520" s="92"/>
      <c r="P520" s="229">
        <f>O520*H520</f>
        <v>0</v>
      </c>
      <c r="Q520" s="229">
        <v>0</v>
      </c>
      <c r="R520" s="229">
        <f>Q520*H520</f>
        <v>0</v>
      </c>
      <c r="S520" s="229">
        <v>0</v>
      </c>
      <c r="T520" s="230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1" t="s">
        <v>273</v>
      </c>
      <c r="AT520" s="231" t="s">
        <v>201</v>
      </c>
      <c r="AU520" s="231" t="s">
        <v>89</v>
      </c>
      <c r="AY520" s="18" t="s">
        <v>199</v>
      </c>
      <c r="BE520" s="232">
        <f>IF(N520="základní",J520,0)</f>
        <v>0</v>
      </c>
      <c r="BF520" s="232">
        <f>IF(N520="snížená",J520,0)</f>
        <v>0</v>
      </c>
      <c r="BG520" s="232">
        <f>IF(N520="zákl. přenesená",J520,0)</f>
        <v>0</v>
      </c>
      <c r="BH520" s="232">
        <f>IF(N520="sníž. přenesená",J520,0)</f>
        <v>0</v>
      </c>
      <c r="BI520" s="232">
        <f>IF(N520="nulová",J520,0)</f>
        <v>0</v>
      </c>
      <c r="BJ520" s="18" t="s">
        <v>87</v>
      </c>
      <c r="BK520" s="232">
        <f>ROUND(I520*H520,2)</f>
        <v>0</v>
      </c>
      <c r="BL520" s="18" t="s">
        <v>273</v>
      </c>
      <c r="BM520" s="231" t="s">
        <v>994</v>
      </c>
    </row>
    <row r="521" s="2" customFormat="1" ht="16.5" customHeight="1">
      <c r="A521" s="39"/>
      <c r="B521" s="40"/>
      <c r="C521" s="220" t="s">
        <v>995</v>
      </c>
      <c r="D521" s="220" t="s">
        <v>201</v>
      </c>
      <c r="E521" s="221" t="s">
        <v>996</v>
      </c>
      <c r="F521" s="222" t="s">
        <v>997</v>
      </c>
      <c r="G521" s="223" t="s">
        <v>217</v>
      </c>
      <c r="H521" s="224">
        <v>12</v>
      </c>
      <c r="I521" s="225"/>
      <c r="J521" s="226">
        <f>ROUND(I521*H521,2)</f>
        <v>0</v>
      </c>
      <c r="K521" s="222" t="s">
        <v>357</v>
      </c>
      <c r="L521" s="45"/>
      <c r="M521" s="227" t="s">
        <v>1</v>
      </c>
      <c r="N521" s="228" t="s">
        <v>44</v>
      </c>
      <c r="O521" s="92"/>
      <c r="P521" s="229">
        <f>O521*H521</f>
        <v>0</v>
      </c>
      <c r="Q521" s="229">
        <v>0</v>
      </c>
      <c r="R521" s="229">
        <f>Q521*H521</f>
        <v>0</v>
      </c>
      <c r="S521" s="229">
        <v>0</v>
      </c>
      <c r="T521" s="230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1" t="s">
        <v>273</v>
      </c>
      <c r="AT521" s="231" t="s">
        <v>201</v>
      </c>
      <c r="AU521" s="231" t="s">
        <v>89</v>
      </c>
      <c r="AY521" s="18" t="s">
        <v>199</v>
      </c>
      <c r="BE521" s="232">
        <f>IF(N521="základní",J521,0)</f>
        <v>0</v>
      </c>
      <c r="BF521" s="232">
        <f>IF(N521="snížená",J521,0)</f>
        <v>0</v>
      </c>
      <c r="BG521" s="232">
        <f>IF(N521="zákl. přenesená",J521,0)</f>
        <v>0</v>
      </c>
      <c r="BH521" s="232">
        <f>IF(N521="sníž. přenesená",J521,0)</f>
        <v>0</v>
      </c>
      <c r="BI521" s="232">
        <f>IF(N521="nulová",J521,0)</f>
        <v>0</v>
      </c>
      <c r="BJ521" s="18" t="s">
        <v>87</v>
      </c>
      <c r="BK521" s="232">
        <f>ROUND(I521*H521,2)</f>
        <v>0</v>
      </c>
      <c r="BL521" s="18" t="s">
        <v>273</v>
      </c>
      <c r="BM521" s="231" t="s">
        <v>998</v>
      </c>
    </row>
    <row r="522" s="2" customFormat="1">
      <c r="A522" s="39"/>
      <c r="B522" s="40"/>
      <c r="C522" s="41"/>
      <c r="D522" s="235" t="s">
        <v>239</v>
      </c>
      <c r="E522" s="41"/>
      <c r="F522" s="256" t="s">
        <v>999</v>
      </c>
      <c r="G522" s="41"/>
      <c r="H522" s="41"/>
      <c r="I522" s="257"/>
      <c r="J522" s="41"/>
      <c r="K522" s="41"/>
      <c r="L522" s="45"/>
      <c r="M522" s="258"/>
      <c r="N522" s="259"/>
      <c r="O522" s="92"/>
      <c r="P522" s="92"/>
      <c r="Q522" s="92"/>
      <c r="R522" s="92"/>
      <c r="S522" s="92"/>
      <c r="T522" s="93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239</v>
      </c>
      <c r="AU522" s="18" t="s">
        <v>89</v>
      </c>
    </row>
    <row r="523" s="13" customFormat="1">
      <c r="A523" s="13"/>
      <c r="B523" s="233"/>
      <c r="C523" s="234"/>
      <c r="D523" s="235" t="s">
        <v>207</v>
      </c>
      <c r="E523" s="236" t="s">
        <v>1</v>
      </c>
      <c r="F523" s="237" t="s">
        <v>1000</v>
      </c>
      <c r="G523" s="234"/>
      <c r="H523" s="238">
        <v>2.5</v>
      </c>
      <c r="I523" s="239"/>
      <c r="J523" s="234"/>
      <c r="K523" s="234"/>
      <c r="L523" s="240"/>
      <c r="M523" s="241"/>
      <c r="N523" s="242"/>
      <c r="O523" s="242"/>
      <c r="P523" s="242"/>
      <c r="Q523" s="242"/>
      <c r="R523" s="242"/>
      <c r="S523" s="242"/>
      <c r="T523" s="24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4" t="s">
        <v>207</v>
      </c>
      <c r="AU523" s="244" t="s">
        <v>89</v>
      </c>
      <c r="AV523" s="13" t="s">
        <v>89</v>
      </c>
      <c r="AW523" s="13" t="s">
        <v>34</v>
      </c>
      <c r="AX523" s="13" t="s">
        <v>79</v>
      </c>
      <c r="AY523" s="244" t="s">
        <v>199</v>
      </c>
    </row>
    <row r="524" s="13" customFormat="1">
      <c r="A524" s="13"/>
      <c r="B524" s="233"/>
      <c r="C524" s="234"/>
      <c r="D524" s="235" t="s">
        <v>207</v>
      </c>
      <c r="E524" s="236" t="s">
        <v>1</v>
      </c>
      <c r="F524" s="237" t="s">
        <v>1001</v>
      </c>
      <c r="G524" s="234"/>
      <c r="H524" s="238">
        <v>9.5</v>
      </c>
      <c r="I524" s="239"/>
      <c r="J524" s="234"/>
      <c r="K524" s="234"/>
      <c r="L524" s="240"/>
      <c r="M524" s="241"/>
      <c r="N524" s="242"/>
      <c r="O524" s="242"/>
      <c r="P524" s="242"/>
      <c r="Q524" s="242"/>
      <c r="R524" s="242"/>
      <c r="S524" s="242"/>
      <c r="T524" s="24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4" t="s">
        <v>207</v>
      </c>
      <c r="AU524" s="244" t="s">
        <v>89</v>
      </c>
      <c r="AV524" s="13" t="s">
        <v>89</v>
      </c>
      <c r="AW524" s="13" t="s">
        <v>34</v>
      </c>
      <c r="AX524" s="13" t="s">
        <v>79</v>
      </c>
      <c r="AY524" s="244" t="s">
        <v>199</v>
      </c>
    </row>
    <row r="525" s="14" customFormat="1">
      <c r="A525" s="14"/>
      <c r="B525" s="245"/>
      <c r="C525" s="246"/>
      <c r="D525" s="235" t="s">
        <v>207</v>
      </c>
      <c r="E525" s="247" t="s">
        <v>1</v>
      </c>
      <c r="F525" s="248" t="s">
        <v>221</v>
      </c>
      <c r="G525" s="246"/>
      <c r="H525" s="249">
        <v>12</v>
      </c>
      <c r="I525" s="250"/>
      <c r="J525" s="246"/>
      <c r="K525" s="246"/>
      <c r="L525" s="251"/>
      <c r="M525" s="252"/>
      <c r="N525" s="253"/>
      <c r="O525" s="253"/>
      <c r="P525" s="253"/>
      <c r="Q525" s="253"/>
      <c r="R525" s="253"/>
      <c r="S525" s="253"/>
      <c r="T525" s="254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5" t="s">
        <v>207</v>
      </c>
      <c r="AU525" s="255" t="s">
        <v>89</v>
      </c>
      <c r="AV525" s="14" t="s">
        <v>205</v>
      </c>
      <c r="AW525" s="14" t="s">
        <v>34</v>
      </c>
      <c r="AX525" s="14" t="s">
        <v>87</v>
      </c>
      <c r="AY525" s="255" t="s">
        <v>199</v>
      </c>
    </row>
    <row r="526" s="2" customFormat="1" ht="37.8" customHeight="1">
      <c r="A526" s="39"/>
      <c r="B526" s="40"/>
      <c r="C526" s="220" t="s">
        <v>1002</v>
      </c>
      <c r="D526" s="220" t="s">
        <v>201</v>
      </c>
      <c r="E526" s="221" t="s">
        <v>1003</v>
      </c>
      <c r="F526" s="222" t="s">
        <v>1004</v>
      </c>
      <c r="G526" s="223" t="s">
        <v>217</v>
      </c>
      <c r="H526" s="224">
        <v>23.745000000000001</v>
      </c>
      <c r="I526" s="225"/>
      <c r="J526" s="226">
        <f>ROUND(I526*H526,2)</f>
        <v>0</v>
      </c>
      <c r="K526" s="222" t="s">
        <v>204</v>
      </c>
      <c r="L526" s="45"/>
      <c r="M526" s="227" t="s">
        <v>1</v>
      </c>
      <c r="N526" s="228" t="s">
        <v>44</v>
      </c>
      <c r="O526" s="92"/>
      <c r="P526" s="229">
        <f>O526*H526</f>
        <v>0</v>
      </c>
      <c r="Q526" s="229">
        <v>0.0034499999999999999</v>
      </c>
      <c r="R526" s="229">
        <f>Q526*H526</f>
        <v>0.08192025</v>
      </c>
      <c r="S526" s="229">
        <v>0</v>
      </c>
      <c r="T526" s="230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1" t="s">
        <v>273</v>
      </c>
      <c r="AT526" s="231" t="s">
        <v>201</v>
      </c>
      <c r="AU526" s="231" t="s">
        <v>89</v>
      </c>
      <c r="AY526" s="18" t="s">
        <v>199</v>
      </c>
      <c r="BE526" s="232">
        <f>IF(N526="základní",J526,0)</f>
        <v>0</v>
      </c>
      <c r="BF526" s="232">
        <f>IF(N526="snížená",J526,0)</f>
        <v>0</v>
      </c>
      <c r="BG526" s="232">
        <f>IF(N526="zákl. přenesená",J526,0)</f>
        <v>0</v>
      </c>
      <c r="BH526" s="232">
        <f>IF(N526="sníž. přenesená",J526,0)</f>
        <v>0</v>
      </c>
      <c r="BI526" s="232">
        <f>IF(N526="nulová",J526,0)</f>
        <v>0</v>
      </c>
      <c r="BJ526" s="18" t="s">
        <v>87</v>
      </c>
      <c r="BK526" s="232">
        <f>ROUND(I526*H526,2)</f>
        <v>0</v>
      </c>
      <c r="BL526" s="18" t="s">
        <v>273</v>
      </c>
      <c r="BM526" s="231" t="s">
        <v>1005</v>
      </c>
    </row>
    <row r="527" s="13" customFormat="1">
      <c r="A527" s="13"/>
      <c r="B527" s="233"/>
      <c r="C527" s="234"/>
      <c r="D527" s="235" t="s">
        <v>207</v>
      </c>
      <c r="E527" s="236" t="s">
        <v>1</v>
      </c>
      <c r="F527" s="237" t="s">
        <v>1006</v>
      </c>
      <c r="G527" s="234"/>
      <c r="H527" s="238">
        <v>23.745000000000001</v>
      </c>
      <c r="I527" s="239"/>
      <c r="J527" s="234"/>
      <c r="K527" s="234"/>
      <c r="L527" s="240"/>
      <c r="M527" s="241"/>
      <c r="N527" s="242"/>
      <c r="O527" s="242"/>
      <c r="P527" s="242"/>
      <c r="Q527" s="242"/>
      <c r="R527" s="242"/>
      <c r="S527" s="242"/>
      <c r="T527" s="24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4" t="s">
        <v>207</v>
      </c>
      <c r="AU527" s="244" t="s">
        <v>89</v>
      </c>
      <c r="AV527" s="13" t="s">
        <v>89</v>
      </c>
      <c r="AW527" s="13" t="s">
        <v>34</v>
      </c>
      <c r="AX527" s="13" t="s">
        <v>87</v>
      </c>
      <c r="AY527" s="244" t="s">
        <v>199</v>
      </c>
    </row>
    <row r="528" s="2" customFormat="1" ht="37.8" customHeight="1">
      <c r="A528" s="39"/>
      <c r="B528" s="40"/>
      <c r="C528" s="220" t="s">
        <v>1007</v>
      </c>
      <c r="D528" s="220" t="s">
        <v>201</v>
      </c>
      <c r="E528" s="221" t="s">
        <v>1008</v>
      </c>
      <c r="F528" s="222" t="s">
        <v>1009</v>
      </c>
      <c r="G528" s="223" t="s">
        <v>217</v>
      </c>
      <c r="H528" s="224">
        <v>20.524999999999999</v>
      </c>
      <c r="I528" s="225"/>
      <c r="J528" s="226">
        <f>ROUND(I528*H528,2)</f>
        <v>0</v>
      </c>
      <c r="K528" s="222" t="s">
        <v>204</v>
      </c>
      <c r="L528" s="45"/>
      <c r="M528" s="227" t="s">
        <v>1</v>
      </c>
      <c r="N528" s="228" t="s">
        <v>44</v>
      </c>
      <c r="O528" s="92"/>
      <c r="P528" s="229">
        <f>O528*H528</f>
        <v>0</v>
      </c>
      <c r="Q528" s="229">
        <v>0.0053099999999999996</v>
      </c>
      <c r="R528" s="229">
        <f>Q528*H528</f>
        <v>0.10898774999999998</v>
      </c>
      <c r="S528" s="229">
        <v>0</v>
      </c>
      <c r="T528" s="230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31" t="s">
        <v>273</v>
      </c>
      <c r="AT528" s="231" t="s">
        <v>201</v>
      </c>
      <c r="AU528" s="231" t="s">
        <v>89</v>
      </c>
      <c r="AY528" s="18" t="s">
        <v>199</v>
      </c>
      <c r="BE528" s="232">
        <f>IF(N528="základní",J528,0)</f>
        <v>0</v>
      </c>
      <c r="BF528" s="232">
        <f>IF(N528="snížená",J528,0)</f>
        <v>0</v>
      </c>
      <c r="BG528" s="232">
        <f>IF(N528="zákl. přenesená",J528,0)</f>
        <v>0</v>
      </c>
      <c r="BH528" s="232">
        <f>IF(N528="sníž. přenesená",J528,0)</f>
        <v>0</v>
      </c>
      <c r="BI528" s="232">
        <f>IF(N528="nulová",J528,0)</f>
        <v>0</v>
      </c>
      <c r="BJ528" s="18" t="s">
        <v>87</v>
      </c>
      <c r="BK528" s="232">
        <f>ROUND(I528*H528,2)</f>
        <v>0</v>
      </c>
      <c r="BL528" s="18" t="s">
        <v>273</v>
      </c>
      <c r="BM528" s="231" t="s">
        <v>1010</v>
      </c>
    </row>
    <row r="529" s="13" customFormat="1">
      <c r="A529" s="13"/>
      <c r="B529" s="233"/>
      <c r="C529" s="234"/>
      <c r="D529" s="235" t="s">
        <v>207</v>
      </c>
      <c r="E529" s="236" t="s">
        <v>1</v>
      </c>
      <c r="F529" s="237" t="s">
        <v>1011</v>
      </c>
      <c r="G529" s="234"/>
      <c r="H529" s="238">
        <v>7.2050000000000001</v>
      </c>
      <c r="I529" s="239"/>
      <c r="J529" s="234"/>
      <c r="K529" s="234"/>
      <c r="L529" s="240"/>
      <c r="M529" s="241"/>
      <c r="N529" s="242"/>
      <c r="O529" s="242"/>
      <c r="P529" s="242"/>
      <c r="Q529" s="242"/>
      <c r="R529" s="242"/>
      <c r="S529" s="242"/>
      <c r="T529" s="24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4" t="s">
        <v>207</v>
      </c>
      <c r="AU529" s="244" t="s">
        <v>89</v>
      </c>
      <c r="AV529" s="13" t="s">
        <v>89</v>
      </c>
      <c r="AW529" s="13" t="s">
        <v>34</v>
      </c>
      <c r="AX529" s="13" t="s">
        <v>79</v>
      </c>
      <c r="AY529" s="244" t="s">
        <v>199</v>
      </c>
    </row>
    <row r="530" s="13" customFormat="1">
      <c r="A530" s="13"/>
      <c r="B530" s="233"/>
      <c r="C530" s="234"/>
      <c r="D530" s="235" t="s">
        <v>207</v>
      </c>
      <c r="E530" s="236" t="s">
        <v>1</v>
      </c>
      <c r="F530" s="237" t="s">
        <v>1012</v>
      </c>
      <c r="G530" s="234"/>
      <c r="H530" s="238">
        <v>13.32</v>
      </c>
      <c r="I530" s="239"/>
      <c r="J530" s="234"/>
      <c r="K530" s="234"/>
      <c r="L530" s="240"/>
      <c r="M530" s="241"/>
      <c r="N530" s="242"/>
      <c r="O530" s="242"/>
      <c r="P530" s="242"/>
      <c r="Q530" s="242"/>
      <c r="R530" s="242"/>
      <c r="S530" s="242"/>
      <c r="T530" s="24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4" t="s">
        <v>207</v>
      </c>
      <c r="AU530" s="244" t="s">
        <v>89</v>
      </c>
      <c r="AV530" s="13" t="s">
        <v>89</v>
      </c>
      <c r="AW530" s="13" t="s">
        <v>34</v>
      </c>
      <c r="AX530" s="13" t="s">
        <v>79</v>
      </c>
      <c r="AY530" s="244" t="s">
        <v>199</v>
      </c>
    </row>
    <row r="531" s="14" customFormat="1">
      <c r="A531" s="14"/>
      <c r="B531" s="245"/>
      <c r="C531" s="246"/>
      <c r="D531" s="235" t="s">
        <v>207</v>
      </c>
      <c r="E531" s="247" t="s">
        <v>1</v>
      </c>
      <c r="F531" s="248" t="s">
        <v>221</v>
      </c>
      <c r="G531" s="246"/>
      <c r="H531" s="249">
        <v>20.524999999999999</v>
      </c>
      <c r="I531" s="250"/>
      <c r="J531" s="246"/>
      <c r="K531" s="246"/>
      <c r="L531" s="251"/>
      <c r="M531" s="252"/>
      <c r="N531" s="253"/>
      <c r="O531" s="253"/>
      <c r="P531" s="253"/>
      <c r="Q531" s="253"/>
      <c r="R531" s="253"/>
      <c r="S531" s="253"/>
      <c r="T531" s="25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5" t="s">
        <v>207</v>
      </c>
      <c r="AU531" s="255" t="s">
        <v>89</v>
      </c>
      <c r="AV531" s="14" t="s">
        <v>205</v>
      </c>
      <c r="AW531" s="14" t="s">
        <v>34</v>
      </c>
      <c r="AX531" s="14" t="s">
        <v>87</v>
      </c>
      <c r="AY531" s="255" t="s">
        <v>199</v>
      </c>
    </row>
    <row r="532" s="2" customFormat="1" ht="37.8" customHeight="1">
      <c r="A532" s="39"/>
      <c r="B532" s="40"/>
      <c r="C532" s="220" t="s">
        <v>1013</v>
      </c>
      <c r="D532" s="220" t="s">
        <v>201</v>
      </c>
      <c r="E532" s="221" t="s">
        <v>1014</v>
      </c>
      <c r="F532" s="222" t="s">
        <v>1015</v>
      </c>
      <c r="G532" s="223" t="s">
        <v>217</v>
      </c>
      <c r="H532" s="224">
        <v>8.3499999999999996</v>
      </c>
      <c r="I532" s="225"/>
      <c r="J532" s="226">
        <f>ROUND(I532*H532,2)</f>
        <v>0</v>
      </c>
      <c r="K532" s="222" t="s">
        <v>204</v>
      </c>
      <c r="L532" s="45"/>
      <c r="M532" s="227" t="s">
        <v>1</v>
      </c>
      <c r="N532" s="228" t="s">
        <v>44</v>
      </c>
      <c r="O532" s="92"/>
      <c r="P532" s="229">
        <f>O532*H532</f>
        <v>0</v>
      </c>
      <c r="Q532" s="229">
        <v>0</v>
      </c>
      <c r="R532" s="229">
        <f>Q532*H532</f>
        <v>0</v>
      </c>
      <c r="S532" s="229">
        <v>0.0013799999999999999</v>
      </c>
      <c r="T532" s="230">
        <f>S532*H532</f>
        <v>0.011522999999999999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31" t="s">
        <v>273</v>
      </c>
      <c r="AT532" s="231" t="s">
        <v>201</v>
      </c>
      <c r="AU532" s="231" t="s">
        <v>89</v>
      </c>
      <c r="AY532" s="18" t="s">
        <v>199</v>
      </c>
      <c r="BE532" s="232">
        <f>IF(N532="základní",J532,0)</f>
        <v>0</v>
      </c>
      <c r="BF532" s="232">
        <f>IF(N532="snížená",J532,0)</f>
        <v>0</v>
      </c>
      <c r="BG532" s="232">
        <f>IF(N532="zákl. přenesená",J532,0)</f>
        <v>0</v>
      </c>
      <c r="BH532" s="232">
        <f>IF(N532="sníž. přenesená",J532,0)</f>
        <v>0</v>
      </c>
      <c r="BI532" s="232">
        <f>IF(N532="nulová",J532,0)</f>
        <v>0</v>
      </c>
      <c r="BJ532" s="18" t="s">
        <v>87</v>
      </c>
      <c r="BK532" s="232">
        <f>ROUND(I532*H532,2)</f>
        <v>0</v>
      </c>
      <c r="BL532" s="18" t="s">
        <v>273</v>
      </c>
      <c r="BM532" s="231" t="s">
        <v>1016</v>
      </c>
    </row>
    <row r="533" s="13" customFormat="1">
      <c r="A533" s="13"/>
      <c r="B533" s="233"/>
      <c r="C533" s="234"/>
      <c r="D533" s="235" t="s">
        <v>207</v>
      </c>
      <c r="E533" s="236" t="s">
        <v>1</v>
      </c>
      <c r="F533" s="237" t="s">
        <v>1017</v>
      </c>
      <c r="G533" s="234"/>
      <c r="H533" s="238">
        <v>8.3499999999999996</v>
      </c>
      <c r="I533" s="239"/>
      <c r="J533" s="234"/>
      <c r="K533" s="234"/>
      <c r="L533" s="240"/>
      <c r="M533" s="241"/>
      <c r="N533" s="242"/>
      <c r="O533" s="242"/>
      <c r="P533" s="242"/>
      <c r="Q533" s="242"/>
      <c r="R533" s="242"/>
      <c r="S533" s="242"/>
      <c r="T533" s="24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4" t="s">
        <v>207</v>
      </c>
      <c r="AU533" s="244" t="s">
        <v>89</v>
      </c>
      <c r="AV533" s="13" t="s">
        <v>89</v>
      </c>
      <c r="AW533" s="13" t="s">
        <v>34</v>
      </c>
      <c r="AX533" s="13" t="s">
        <v>87</v>
      </c>
      <c r="AY533" s="244" t="s">
        <v>199</v>
      </c>
    </row>
    <row r="534" s="2" customFormat="1" ht="37.8" customHeight="1">
      <c r="A534" s="39"/>
      <c r="B534" s="40"/>
      <c r="C534" s="220" t="s">
        <v>1018</v>
      </c>
      <c r="D534" s="220" t="s">
        <v>201</v>
      </c>
      <c r="E534" s="221" t="s">
        <v>1019</v>
      </c>
      <c r="F534" s="222" t="s">
        <v>1020</v>
      </c>
      <c r="G534" s="223" t="s">
        <v>217</v>
      </c>
      <c r="H534" s="224">
        <v>12</v>
      </c>
      <c r="I534" s="225"/>
      <c r="J534" s="226">
        <f>ROUND(I534*H534,2)</f>
        <v>0</v>
      </c>
      <c r="K534" s="222" t="s">
        <v>204</v>
      </c>
      <c r="L534" s="45"/>
      <c r="M534" s="227" t="s">
        <v>1</v>
      </c>
      <c r="N534" s="228" t="s">
        <v>44</v>
      </c>
      <c r="O534" s="92"/>
      <c r="P534" s="229">
        <f>O534*H534</f>
        <v>0</v>
      </c>
      <c r="Q534" s="229">
        <v>0</v>
      </c>
      <c r="R534" s="229">
        <f>Q534*H534</f>
        <v>0</v>
      </c>
      <c r="S534" s="229">
        <v>0.00464</v>
      </c>
      <c r="T534" s="230">
        <f>S534*H534</f>
        <v>0.05568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1" t="s">
        <v>273</v>
      </c>
      <c r="AT534" s="231" t="s">
        <v>201</v>
      </c>
      <c r="AU534" s="231" t="s">
        <v>89</v>
      </c>
      <c r="AY534" s="18" t="s">
        <v>199</v>
      </c>
      <c r="BE534" s="232">
        <f>IF(N534="základní",J534,0)</f>
        <v>0</v>
      </c>
      <c r="BF534" s="232">
        <f>IF(N534="snížená",J534,0)</f>
        <v>0</v>
      </c>
      <c r="BG534" s="232">
        <f>IF(N534="zákl. přenesená",J534,0)</f>
        <v>0</v>
      </c>
      <c r="BH534" s="232">
        <f>IF(N534="sníž. přenesená",J534,0)</f>
        <v>0</v>
      </c>
      <c r="BI534" s="232">
        <f>IF(N534="nulová",J534,0)</f>
        <v>0</v>
      </c>
      <c r="BJ534" s="18" t="s">
        <v>87</v>
      </c>
      <c r="BK534" s="232">
        <f>ROUND(I534*H534,2)</f>
        <v>0</v>
      </c>
      <c r="BL534" s="18" t="s">
        <v>273</v>
      </c>
      <c r="BM534" s="231" t="s">
        <v>1021</v>
      </c>
    </row>
    <row r="535" s="13" customFormat="1">
      <c r="A535" s="13"/>
      <c r="B535" s="233"/>
      <c r="C535" s="234"/>
      <c r="D535" s="235" t="s">
        <v>207</v>
      </c>
      <c r="E535" s="236" t="s">
        <v>1</v>
      </c>
      <c r="F535" s="237" t="s">
        <v>1022</v>
      </c>
      <c r="G535" s="234"/>
      <c r="H535" s="238">
        <v>5.6500000000000004</v>
      </c>
      <c r="I535" s="239"/>
      <c r="J535" s="234"/>
      <c r="K535" s="234"/>
      <c r="L535" s="240"/>
      <c r="M535" s="241"/>
      <c r="N535" s="242"/>
      <c r="O535" s="242"/>
      <c r="P535" s="242"/>
      <c r="Q535" s="242"/>
      <c r="R535" s="242"/>
      <c r="S535" s="242"/>
      <c r="T535" s="24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4" t="s">
        <v>207</v>
      </c>
      <c r="AU535" s="244" t="s">
        <v>89</v>
      </c>
      <c r="AV535" s="13" t="s">
        <v>89</v>
      </c>
      <c r="AW535" s="13" t="s">
        <v>34</v>
      </c>
      <c r="AX535" s="13" t="s">
        <v>79</v>
      </c>
      <c r="AY535" s="244" t="s">
        <v>199</v>
      </c>
    </row>
    <row r="536" s="13" customFormat="1">
      <c r="A536" s="13"/>
      <c r="B536" s="233"/>
      <c r="C536" s="234"/>
      <c r="D536" s="235" t="s">
        <v>207</v>
      </c>
      <c r="E536" s="236" t="s">
        <v>1</v>
      </c>
      <c r="F536" s="237" t="s">
        <v>1023</v>
      </c>
      <c r="G536" s="234"/>
      <c r="H536" s="238">
        <v>6.3499999999999996</v>
      </c>
      <c r="I536" s="239"/>
      <c r="J536" s="234"/>
      <c r="K536" s="234"/>
      <c r="L536" s="240"/>
      <c r="M536" s="241"/>
      <c r="N536" s="242"/>
      <c r="O536" s="242"/>
      <c r="P536" s="242"/>
      <c r="Q536" s="242"/>
      <c r="R536" s="242"/>
      <c r="S536" s="242"/>
      <c r="T536" s="24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4" t="s">
        <v>207</v>
      </c>
      <c r="AU536" s="244" t="s">
        <v>89</v>
      </c>
      <c r="AV536" s="13" t="s">
        <v>89</v>
      </c>
      <c r="AW536" s="13" t="s">
        <v>34</v>
      </c>
      <c r="AX536" s="13" t="s">
        <v>79</v>
      </c>
      <c r="AY536" s="244" t="s">
        <v>199</v>
      </c>
    </row>
    <row r="537" s="14" customFormat="1">
      <c r="A537" s="14"/>
      <c r="B537" s="245"/>
      <c r="C537" s="246"/>
      <c r="D537" s="235" t="s">
        <v>207</v>
      </c>
      <c r="E537" s="247" t="s">
        <v>1</v>
      </c>
      <c r="F537" s="248" t="s">
        <v>221</v>
      </c>
      <c r="G537" s="246"/>
      <c r="H537" s="249">
        <v>12</v>
      </c>
      <c r="I537" s="250"/>
      <c r="J537" s="246"/>
      <c r="K537" s="246"/>
      <c r="L537" s="251"/>
      <c r="M537" s="252"/>
      <c r="N537" s="253"/>
      <c r="O537" s="253"/>
      <c r="P537" s="253"/>
      <c r="Q537" s="253"/>
      <c r="R537" s="253"/>
      <c r="S537" s="253"/>
      <c r="T537" s="25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5" t="s">
        <v>207</v>
      </c>
      <c r="AU537" s="255" t="s">
        <v>89</v>
      </c>
      <c r="AV537" s="14" t="s">
        <v>205</v>
      </c>
      <c r="AW537" s="14" t="s">
        <v>34</v>
      </c>
      <c r="AX537" s="14" t="s">
        <v>87</v>
      </c>
      <c r="AY537" s="255" t="s">
        <v>199</v>
      </c>
    </row>
    <row r="538" s="2" customFormat="1" ht="33" customHeight="1">
      <c r="A538" s="39"/>
      <c r="B538" s="40"/>
      <c r="C538" s="220" t="s">
        <v>1024</v>
      </c>
      <c r="D538" s="220" t="s">
        <v>201</v>
      </c>
      <c r="E538" s="221" t="s">
        <v>1025</v>
      </c>
      <c r="F538" s="222" t="s">
        <v>1026</v>
      </c>
      <c r="G538" s="223" t="s">
        <v>217</v>
      </c>
      <c r="H538" s="224">
        <v>12</v>
      </c>
      <c r="I538" s="225"/>
      <c r="J538" s="226">
        <f>ROUND(I538*H538,2)</f>
        <v>0</v>
      </c>
      <c r="K538" s="222" t="s">
        <v>204</v>
      </c>
      <c r="L538" s="45"/>
      <c r="M538" s="227" t="s">
        <v>1</v>
      </c>
      <c r="N538" s="228" t="s">
        <v>44</v>
      </c>
      <c r="O538" s="92"/>
      <c r="P538" s="229">
        <f>O538*H538</f>
        <v>0</v>
      </c>
      <c r="Q538" s="229">
        <v>0</v>
      </c>
      <c r="R538" s="229">
        <f>Q538*H538</f>
        <v>0</v>
      </c>
      <c r="S538" s="229">
        <v>0</v>
      </c>
      <c r="T538" s="230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1" t="s">
        <v>273</v>
      </c>
      <c r="AT538" s="231" t="s">
        <v>201</v>
      </c>
      <c r="AU538" s="231" t="s">
        <v>89</v>
      </c>
      <c r="AY538" s="18" t="s">
        <v>199</v>
      </c>
      <c r="BE538" s="232">
        <f>IF(N538="základní",J538,0)</f>
        <v>0</v>
      </c>
      <c r="BF538" s="232">
        <f>IF(N538="snížená",J538,0)</f>
        <v>0</v>
      </c>
      <c r="BG538" s="232">
        <f>IF(N538="zákl. přenesená",J538,0)</f>
        <v>0</v>
      </c>
      <c r="BH538" s="232">
        <f>IF(N538="sníž. přenesená",J538,0)</f>
        <v>0</v>
      </c>
      <c r="BI538" s="232">
        <f>IF(N538="nulová",J538,0)</f>
        <v>0</v>
      </c>
      <c r="BJ538" s="18" t="s">
        <v>87</v>
      </c>
      <c r="BK538" s="232">
        <f>ROUND(I538*H538,2)</f>
        <v>0</v>
      </c>
      <c r="BL538" s="18" t="s">
        <v>273</v>
      </c>
      <c r="BM538" s="231" t="s">
        <v>1027</v>
      </c>
    </row>
    <row r="539" s="13" customFormat="1">
      <c r="A539" s="13"/>
      <c r="B539" s="233"/>
      <c r="C539" s="234"/>
      <c r="D539" s="235" t="s">
        <v>207</v>
      </c>
      <c r="E539" s="236" t="s">
        <v>1</v>
      </c>
      <c r="F539" s="237" t="s">
        <v>8</v>
      </c>
      <c r="G539" s="234"/>
      <c r="H539" s="238">
        <v>12</v>
      </c>
      <c r="I539" s="239"/>
      <c r="J539" s="234"/>
      <c r="K539" s="234"/>
      <c r="L539" s="240"/>
      <c r="M539" s="241"/>
      <c r="N539" s="242"/>
      <c r="O539" s="242"/>
      <c r="P539" s="242"/>
      <c r="Q539" s="242"/>
      <c r="R539" s="242"/>
      <c r="S539" s="242"/>
      <c r="T539" s="24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4" t="s">
        <v>207</v>
      </c>
      <c r="AU539" s="244" t="s">
        <v>89</v>
      </c>
      <c r="AV539" s="13" t="s">
        <v>89</v>
      </c>
      <c r="AW539" s="13" t="s">
        <v>34</v>
      </c>
      <c r="AX539" s="13" t="s">
        <v>87</v>
      </c>
      <c r="AY539" s="244" t="s">
        <v>199</v>
      </c>
    </row>
    <row r="540" s="2" customFormat="1" ht="24.15" customHeight="1">
      <c r="A540" s="39"/>
      <c r="B540" s="40"/>
      <c r="C540" s="260" t="s">
        <v>1028</v>
      </c>
      <c r="D540" s="260" t="s">
        <v>281</v>
      </c>
      <c r="E540" s="261" t="s">
        <v>1029</v>
      </c>
      <c r="F540" s="262" t="s">
        <v>1030</v>
      </c>
      <c r="G540" s="263" t="s">
        <v>342</v>
      </c>
      <c r="H540" s="264">
        <v>2</v>
      </c>
      <c r="I540" s="265"/>
      <c r="J540" s="266">
        <f>ROUND(I540*H540,2)</f>
        <v>0</v>
      </c>
      <c r="K540" s="262" t="s">
        <v>204</v>
      </c>
      <c r="L540" s="267"/>
      <c r="M540" s="268" t="s">
        <v>1</v>
      </c>
      <c r="N540" s="269" t="s">
        <v>44</v>
      </c>
      <c r="O540" s="92"/>
      <c r="P540" s="229">
        <f>O540*H540</f>
        <v>0</v>
      </c>
      <c r="Q540" s="229">
        <v>0.0050000000000000001</v>
      </c>
      <c r="R540" s="229">
        <f>Q540*H540</f>
        <v>0.01</v>
      </c>
      <c r="S540" s="229">
        <v>0</v>
      </c>
      <c r="T540" s="230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31" t="s">
        <v>354</v>
      </c>
      <c r="AT540" s="231" t="s">
        <v>281</v>
      </c>
      <c r="AU540" s="231" t="s">
        <v>89</v>
      </c>
      <c r="AY540" s="18" t="s">
        <v>199</v>
      </c>
      <c r="BE540" s="232">
        <f>IF(N540="základní",J540,0)</f>
        <v>0</v>
      </c>
      <c r="BF540" s="232">
        <f>IF(N540="snížená",J540,0)</f>
        <v>0</v>
      </c>
      <c r="BG540" s="232">
        <f>IF(N540="zákl. přenesená",J540,0)</f>
        <v>0</v>
      </c>
      <c r="BH540" s="232">
        <f>IF(N540="sníž. přenesená",J540,0)</f>
        <v>0</v>
      </c>
      <c r="BI540" s="232">
        <f>IF(N540="nulová",J540,0)</f>
        <v>0</v>
      </c>
      <c r="BJ540" s="18" t="s">
        <v>87</v>
      </c>
      <c r="BK540" s="232">
        <f>ROUND(I540*H540,2)</f>
        <v>0</v>
      </c>
      <c r="BL540" s="18" t="s">
        <v>273</v>
      </c>
      <c r="BM540" s="231" t="s">
        <v>1031</v>
      </c>
    </row>
    <row r="541" s="13" customFormat="1">
      <c r="A541" s="13"/>
      <c r="B541" s="233"/>
      <c r="C541" s="234"/>
      <c r="D541" s="235" t="s">
        <v>207</v>
      </c>
      <c r="E541" s="234"/>
      <c r="F541" s="237" t="s">
        <v>1032</v>
      </c>
      <c r="G541" s="234"/>
      <c r="H541" s="238">
        <v>2</v>
      </c>
      <c r="I541" s="239"/>
      <c r="J541" s="234"/>
      <c r="K541" s="234"/>
      <c r="L541" s="240"/>
      <c r="M541" s="241"/>
      <c r="N541" s="242"/>
      <c r="O541" s="242"/>
      <c r="P541" s="242"/>
      <c r="Q541" s="242"/>
      <c r="R541" s="242"/>
      <c r="S541" s="242"/>
      <c r="T541" s="24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4" t="s">
        <v>207</v>
      </c>
      <c r="AU541" s="244" t="s">
        <v>89</v>
      </c>
      <c r="AV541" s="13" t="s">
        <v>89</v>
      </c>
      <c r="AW541" s="13" t="s">
        <v>4</v>
      </c>
      <c r="AX541" s="13" t="s">
        <v>87</v>
      </c>
      <c r="AY541" s="244" t="s">
        <v>199</v>
      </c>
    </row>
    <row r="542" s="2" customFormat="1" ht="24.15" customHeight="1">
      <c r="A542" s="39"/>
      <c r="B542" s="40"/>
      <c r="C542" s="220" t="s">
        <v>1033</v>
      </c>
      <c r="D542" s="220" t="s">
        <v>201</v>
      </c>
      <c r="E542" s="221" t="s">
        <v>1034</v>
      </c>
      <c r="F542" s="222" t="s">
        <v>1035</v>
      </c>
      <c r="G542" s="223" t="s">
        <v>217</v>
      </c>
      <c r="H542" s="224">
        <v>23.745000000000001</v>
      </c>
      <c r="I542" s="225"/>
      <c r="J542" s="226">
        <f>ROUND(I542*H542,2)</f>
        <v>0</v>
      </c>
      <c r="K542" s="222" t="s">
        <v>204</v>
      </c>
      <c r="L542" s="45"/>
      <c r="M542" s="227" t="s">
        <v>1</v>
      </c>
      <c r="N542" s="228" t="s">
        <v>44</v>
      </c>
      <c r="O542" s="92"/>
      <c r="P542" s="229">
        <f>O542*H542</f>
        <v>0</v>
      </c>
      <c r="Q542" s="229">
        <v>0.00021000000000000001</v>
      </c>
      <c r="R542" s="229">
        <f>Q542*H542</f>
        <v>0.0049864500000000008</v>
      </c>
      <c r="S542" s="229">
        <v>0</v>
      </c>
      <c r="T542" s="230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1" t="s">
        <v>273</v>
      </c>
      <c r="AT542" s="231" t="s">
        <v>201</v>
      </c>
      <c r="AU542" s="231" t="s">
        <v>89</v>
      </c>
      <c r="AY542" s="18" t="s">
        <v>199</v>
      </c>
      <c r="BE542" s="232">
        <f>IF(N542="základní",J542,0)</f>
        <v>0</v>
      </c>
      <c r="BF542" s="232">
        <f>IF(N542="snížená",J542,0)</f>
        <v>0</v>
      </c>
      <c r="BG542" s="232">
        <f>IF(N542="zákl. přenesená",J542,0)</f>
        <v>0</v>
      </c>
      <c r="BH542" s="232">
        <f>IF(N542="sníž. přenesená",J542,0)</f>
        <v>0</v>
      </c>
      <c r="BI542" s="232">
        <f>IF(N542="nulová",J542,0)</f>
        <v>0</v>
      </c>
      <c r="BJ542" s="18" t="s">
        <v>87</v>
      </c>
      <c r="BK542" s="232">
        <f>ROUND(I542*H542,2)</f>
        <v>0</v>
      </c>
      <c r="BL542" s="18" t="s">
        <v>273</v>
      </c>
      <c r="BM542" s="231" t="s">
        <v>1036</v>
      </c>
    </row>
    <row r="543" s="13" customFormat="1">
      <c r="A543" s="13"/>
      <c r="B543" s="233"/>
      <c r="C543" s="234"/>
      <c r="D543" s="235" t="s">
        <v>207</v>
      </c>
      <c r="E543" s="236" t="s">
        <v>1</v>
      </c>
      <c r="F543" s="237" t="s">
        <v>1006</v>
      </c>
      <c r="G543" s="234"/>
      <c r="H543" s="238">
        <v>23.745000000000001</v>
      </c>
      <c r="I543" s="239"/>
      <c r="J543" s="234"/>
      <c r="K543" s="234"/>
      <c r="L543" s="240"/>
      <c r="M543" s="241"/>
      <c r="N543" s="242"/>
      <c r="O543" s="242"/>
      <c r="P543" s="242"/>
      <c r="Q543" s="242"/>
      <c r="R543" s="242"/>
      <c r="S543" s="242"/>
      <c r="T543" s="24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4" t="s">
        <v>207</v>
      </c>
      <c r="AU543" s="244" t="s">
        <v>89</v>
      </c>
      <c r="AV543" s="13" t="s">
        <v>89</v>
      </c>
      <c r="AW543" s="13" t="s">
        <v>34</v>
      </c>
      <c r="AX543" s="13" t="s">
        <v>87</v>
      </c>
      <c r="AY543" s="244" t="s">
        <v>199</v>
      </c>
    </row>
    <row r="544" s="2" customFormat="1" ht="24.15" customHeight="1">
      <c r="A544" s="39"/>
      <c r="B544" s="40"/>
      <c r="C544" s="220" t="s">
        <v>1037</v>
      </c>
      <c r="D544" s="220" t="s">
        <v>201</v>
      </c>
      <c r="E544" s="221" t="s">
        <v>1038</v>
      </c>
      <c r="F544" s="222" t="s">
        <v>1039</v>
      </c>
      <c r="G544" s="223" t="s">
        <v>217</v>
      </c>
      <c r="H544" s="224">
        <v>20.524999999999999</v>
      </c>
      <c r="I544" s="225"/>
      <c r="J544" s="226">
        <f>ROUND(I544*H544,2)</f>
        <v>0</v>
      </c>
      <c r="K544" s="222" t="s">
        <v>204</v>
      </c>
      <c r="L544" s="45"/>
      <c r="M544" s="227" t="s">
        <v>1</v>
      </c>
      <c r="N544" s="228" t="s">
        <v>44</v>
      </c>
      <c r="O544" s="92"/>
      <c r="P544" s="229">
        <f>O544*H544</f>
        <v>0</v>
      </c>
      <c r="Q544" s="229">
        <v>0.00027999999999999998</v>
      </c>
      <c r="R544" s="229">
        <f>Q544*H544</f>
        <v>0.0057469999999999995</v>
      </c>
      <c r="S544" s="229">
        <v>0</v>
      </c>
      <c r="T544" s="230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1" t="s">
        <v>273</v>
      </c>
      <c r="AT544" s="231" t="s">
        <v>201</v>
      </c>
      <c r="AU544" s="231" t="s">
        <v>89</v>
      </c>
      <c r="AY544" s="18" t="s">
        <v>199</v>
      </c>
      <c r="BE544" s="232">
        <f>IF(N544="základní",J544,0)</f>
        <v>0</v>
      </c>
      <c r="BF544" s="232">
        <f>IF(N544="snížená",J544,0)</f>
        <v>0</v>
      </c>
      <c r="BG544" s="232">
        <f>IF(N544="zákl. přenesená",J544,0)</f>
        <v>0</v>
      </c>
      <c r="BH544" s="232">
        <f>IF(N544="sníž. přenesená",J544,0)</f>
        <v>0</v>
      </c>
      <c r="BI544" s="232">
        <f>IF(N544="nulová",J544,0)</f>
        <v>0</v>
      </c>
      <c r="BJ544" s="18" t="s">
        <v>87</v>
      </c>
      <c r="BK544" s="232">
        <f>ROUND(I544*H544,2)</f>
        <v>0</v>
      </c>
      <c r="BL544" s="18" t="s">
        <v>273</v>
      </c>
      <c r="BM544" s="231" t="s">
        <v>1040</v>
      </c>
    </row>
    <row r="545" s="13" customFormat="1">
      <c r="A545" s="13"/>
      <c r="B545" s="233"/>
      <c r="C545" s="234"/>
      <c r="D545" s="235" t="s">
        <v>207</v>
      </c>
      <c r="E545" s="236" t="s">
        <v>1</v>
      </c>
      <c r="F545" s="237" t="s">
        <v>1011</v>
      </c>
      <c r="G545" s="234"/>
      <c r="H545" s="238">
        <v>7.2050000000000001</v>
      </c>
      <c r="I545" s="239"/>
      <c r="J545" s="234"/>
      <c r="K545" s="234"/>
      <c r="L545" s="240"/>
      <c r="M545" s="241"/>
      <c r="N545" s="242"/>
      <c r="O545" s="242"/>
      <c r="P545" s="242"/>
      <c r="Q545" s="242"/>
      <c r="R545" s="242"/>
      <c r="S545" s="242"/>
      <c r="T545" s="24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4" t="s">
        <v>207</v>
      </c>
      <c r="AU545" s="244" t="s">
        <v>89</v>
      </c>
      <c r="AV545" s="13" t="s">
        <v>89</v>
      </c>
      <c r="AW545" s="13" t="s">
        <v>34</v>
      </c>
      <c r="AX545" s="13" t="s">
        <v>79</v>
      </c>
      <c r="AY545" s="244" t="s">
        <v>199</v>
      </c>
    </row>
    <row r="546" s="13" customFormat="1">
      <c r="A546" s="13"/>
      <c r="B546" s="233"/>
      <c r="C546" s="234"/>
      <c r="D546" s="235" t="s">
        <v>207</v>
      </c>
      <c r="E546" s="236" t="s">
        <v>1</v>
      </c>
      <c r="F546" s="237" t="s">
        <v>1012</v>
      </c>
      <c r="G546" s="234"/>
      <c r="H546" s="238">
        <v>13.32</v>
      </c>
      <c r="I546" s="239"/>
      <c r="J546" s="234"/>
      <c r="K546" s="234"/>
      <c r="L546" s="240"/>
      <c r="M546" s="241"/>
      <c r="N546" s="242"/>
      <c r="O546" s="242"/>
      <c r="P546" s="242"/>
      <c r="Q546" s="242"/>
      <c r="R546" s="242"/>
      <c r="S546" s="242"/>
      <c r="T546" s="24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4" t="s">
        <v>207</v>
      </c>
      <c r="AU546" s="244" t="s">
        <v>89</v>
      </c>
      <c r="AV546" s="13" t="s">
        <v>89</v>
      </c>
      <c r="AW546" s="13" t="s">
        <v>34</v>
      </c>
      <c r="AX546" s="13" t="s">
        <v>79</v>
      </c>
      <c r="AY546" s="244" t="s">
        <v>199</v>
      </c>
    </row>
    <row r="547" s="14" customFormat="1">
      <c r="A547" s="14"/>
      <c r="B547" s="245"/>
      <c r="C547" s="246"/>
      <c r="D547" s="235" t="s">
        <v>207</v>
      </c>
      <c r="E547" s="247" t="s">
        <v>1</v>
      </c>
      <c r="F547" s="248" t="s">
        <v>221</v>
      </c>
      <c r="G547" s="246"/>
      <c r="H547" s="249">
        <v>20.524999999999999</v>
      </c>
      <c r="I547" s="250"/>
      <c r="J547" s="246"/>
      <c r="K547" s="246"/>
      <c r="L547" s="251"/>
      <c r="M547" s="252"/>
      <c r="N547" s="253"/>
      <c r="O547" s="253"/>
      <c r="P547" s="253"/>
      <c r="Q547" s="253"/>
      <c r="R547" s="253"/>
      <c r="S547" s="253"/>
      <c r="T547" s="25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5" t="s">
        <v>207</v>
      </c>
      <c r="AU547" s="255" t="s">
        <v>89</v>
      </c>
      <c r="AV547" s="14" t="s">
        <v>205</v>
      </c>
      <c r="AW547" s="14" t="s">
        <v>34</v>
      </c>
      <c r="AX547" s="14" t="s">
        <v>87</v>
      </c>
      <c r="AY547" s="255" t="s">
        <v>199</v>
      </c>
    </row>
    <row r="548" s="2" customFormat="1" ht="24.15" customHeight="1">
      <c r="A548" s="39"/>
      <c r="B548" s="40"/>
      <c r="C548" s="220" t="s">
        <v>1041</v>
      </c>
      <c r="D548" s="220" t="s">
        <v>201</v>
      </c>
      <c r="E548" s="221" t="s">
        <v>1042</v>
      </c>
      <c r="F548" s="222" t="s">
        <v>1043</v>
      </c>
      <c r="G548" s="223" t="s">
        <v>217</v>
      </c>
      <c r="H548" s="224">
        <v>20.350000000000001</v>
      </c>
      <c r="I548" s="225"/>
      <c r="J548" s="226">
        <f>ROUND(I548*H548,2)</f>
        <v>0</v>
      </c>
      <c r="K548" s="222" t="s">
        <v>204</v>
      </c>
      <c r="L548" s="45"/>
      <c r="M548" s="227" t="s">
        <v>1</v>
      </c>
      <c r="N548" s="228" t="s">
        <v>44</v>
      </c>
      <c r="O548" s="92"/>
      <c r="P548" s="229">
        <f>O548*H548</f>
        <v>0</v>
      </c>
      <c r="Q548" s="229">
        <v>0</v>
      </c>
      <c r="R548" s="229">
        <f>Q548*H548</f>
        <v>0</v>
      </c>
      <c r="S548" s="229">
        <v>0.00025000000000000001</v>
      </c>
      <c r="T548" s="230">
        <f>S548*H548</f>
        <v>0.0050875000000000009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31" t="s">
        <v>273</v>
      </c>
      <c r="AT548" s="231" t="s">
        <v>201</v>
      </c>
      <c r="AU548" s="231" t="s">
        <v>89</v>
      </c>
      <c r="AY548" s="18" t="s">
        <v>199</v>
      </c>
      <c r="BE548" s="232">
        <f>IF(N548="základní",J548,0)</f>
        <v>0</v>
      </c>
      <c r="BF548" s="232">
        <f>IF(N548="snížená",J548,0)</f>
        <v>0</v>
      </c>
      <c r="BG548" s="232">
        <f>IF(N548="zákl. přenesená",J548,0)</f>
        <v>0</v>
      </c>
      <c r="BH548" s="232">
        <f>IF(N548="sníž. přenesená",J548,0)</f>
        <v>0</v>
      </c>
      <c r="BI548" s="232">
        <f>IF(N548="nulová",J548,0)</f>
        <v>0</v>
      </c>
      <c r="BJ548" s="18" t="s">
        <v>87</v>
      </c>
      <c r="BK548" s="232">
        <f>ROUND(I548*H548,2)</f>
        <v>0</v>
      </c>
      <c r="BL548" s="18" t="s">
        <v>273</v>
      </c>
      <c r="BM548" s="231" t="s">
        <v>1044</v>
      </c>
    </row>
    <row r="549" s="2" customFormat="1" ht="16.5" customHeight="1">
      <c r="A549" s="39"/>
      <c r="B549" s="40"/>
      <c r="C549" s="220" t="s">
        <v>1045</v>
      </c>
      <c r="D549" s="220" t="s">
        <v>201</v>
      </c>
      <c r="E549" s="221" t="s">
        <v>1046</v>
      </c>
      <c r="F549" s="222" t="s">
        <v>1047</v>
      </c>
      <c r="G549" s="223" t="s">
        <v>342</v>
      </c>
      <c r="H549" s="224">
        <v>8</v>
      </c>
      <c r="I549" s="225"/>
      <c r="J549" s="226">
        <f>ROUND(I549*H549,2)</f>
        <v>0</v>
      </c>
      <c r="K549" s="222" t="s">
        <v>357</v>
      </c>
      <c r="L549" s="45"/>
      <c r="M549" s="227" t="s">
        <v>1</v>
      </c>
      <c r="N549" s="228" t="s">
        <v>44</v>
      </c>
      <c r="O549" s="92"/>
      <c r="P549" s="229">
        <f>O549*H549</f>
        <v>0</v>
      </c>
      <c r="Q549" s="229">
        <v>0.089999999999999997</v>
      </c>
      <c r="R549" s="229">
        <f>Q549*H549</f>
        <v>0.71999999999999997</v>
      </c>
      <c r="S549" s="229">
        <v>0.089999999999999997</v>
      </c>
      <c r="T549" s="230">
        <f>S549*H549</f>
        <v>0.71999999999999997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1" t="s">
        <v>273</v>
      </c>
      <c r="AT549" s="231" t="s">
        <v>201</v>
      </c>
      <c r="AU549" s="231" t="s">
        <v>89</v>
      </c>
      <c r="AY549" s="18" t="s">
        <v>199</v>
      </c>
      <c r="BE549" s="232">
        <f>IF(N549="základní",J549,0)</f>
        <v>0</v>
      </c>
      <c r="BF549" s="232">
        <f>IF(N549="snížená",J549,0)</f>
        <v>0</v>
      </c>
      <c r="BG549" s="232">
        <f>IF(N549="zákl. přenesená",J549,0)</f>
        <v>0</v>
      </c>
      <c r="BH549" s="232">
        <f>IF(N549="sníž. přenesená",J549,0)</f>
        <v>0</v>
      </c>
      <c r="BI549" s="232">
        <f>IF(N549="nulová",J549,0)</f>
        <v>0</v>
      </c>
      <c r="BJ549" s="18" t="s">
        <v>87</v>
      </c>
      <c r="BK549" s="232">
        <f>ROUND(I549*H549,2)</f>
        <v>0</v>
      </c>
      <c r="BL549" s="18" t="s">
        <v>273</v>
      </c>
      <c r="BM549" s="231" t="s">
        <v>1048</v>
      </c>
    </row>
    <row r="550" s="13" customFormat="1">
      <c r="A550" s="13"/>
      <c r="B550" s="233"/>
      <c r="C550" s="234"/>
      <c r="D550" s="235" t="s">
        <v>207</v>
      </c>
      <c r="E550" s="236" t="s">
        <v>1</v>
      </c>
      <c r="F550" s="237" t="s">
        <v>1049</v>
      </c>
      <c r="G550" s="234"/>
      <c r="H550" s="238">
        <v>8</v>
      </c>
      <c r="I550" s="239"/>
      <c r="J550" s="234"/>
      <c r="K550" s="234"/>
      <c r="L550" s="240"/>
      <c r="M550" s="241"/>
      <c r="N550" s="242"/>
      <c r="O550" s="242"/>
      <c r="P550" s="242"/>
      <c r="Q550" s="242"/>
      <c r="R550" s="242"/>
      <c r="S550" s="242"/>
      <c r="T550" s="24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4" t="s">
        <v>207</v>
      </c>
      <c r="AU550" s="244" t="s">
        <v>89</v>
      </c>
      <c r="AV550" s="13" t="s">
        <v>89</v>
      </c>
      <c r="AW550" s="13" t="s">
        <v>34</v>
      </c>
      <c r="AX550" s="13" t="s">
        <v>87</v>
      </c>
      <c r="AY550" s="244" t="s">
        <v>199</v>
      </c>
    </row>
    <row r="551" s="2" customFormat="1" ht="24.15" customHeight="1">
      <c r="A551" s="39"/>
      <c r="B551" s="40"/>
      <c r="C551" s="220" t="s">
        <v>1050</v>
      </c>
      <c r="D551" s="220" t="s">
        <v>201</v>
      </c>
      <c r="E551" s="221" t="s">
        <v>1051</v>
      </c>
      <c r="F551" s="222" t="s">
        <v>1052</v>
      </c>
      <c r="G551" s="223" t="s">
        <v>257</v>
      </c>
      <c r="H551" s="224">
        <v>0.93200000000000005</v>
      </c>
      <c r="I551" s="225"/>
      <c r="J551" s="226">
        <f>ROUND(I551*H551,2)</f>
        <v>0</v>
      </c>
      <c r="K551" s="222" t="s">
        <v>204</v>
      </c>
      <c r="L551" s="45"/>
      <c r="M551" s="227" t="s">
        <v>1</v>
      </c>
      <c r="N551" s="228" t="s">
        <v>44</v>
      </c>
      <c r="O551" s="92"/>
      <c r="P551" s="229">
        <f>O551*H551</f>
        <v>0</v>
      </c>
      <c r="Q551" s="229">
        <v>0</v>
      </c>
      <c r="R551" s="229">
        <f>Q551*H551</f>
        <v>0</v>
      </c>
      <c r="S551" s="229">
        <v>0</v>
      </c>
      <c r="T551" s="230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31" t="s">
        <v>273</v>
      </c>
      <c r="AT551" s="231" t="s">
        <v>201</v>
      </c>
      <c r="AU551" s="231" t="s">
        <v>89</v>
      </c>
      <c r="AY551" s="18" t="s">
        <v>199</v>
      </c>
      <c r="BE551" s="232">
        <f>IF(N551="základní",J551,0)</f>
        <v>0</v>
      </c>
      <c r="BF551" s="232">
        <f>IF(N551="snížená",J551,0)</f>
        <v>0</v>
      </c>
      <c r="BG551" s="232">
        <f>IF(N551="zákl. přenesená",J551,0)</f>
        <v>0</v>
      </c>
      <c r="BH551" s="232">
        <f>IF(N551="sníž. přenesená",J551,0)</f>
        <v>0</v>
      </c>
      <c r="BI551" s="232">
        <f>IF(N551="nulová",J551,0)</f>
        <v>0</v>
      </c>
      <c r="BJ551" s="18" t="s">
        <v>87</v>
      </c>
      <c r="BK551" s="232">
        <f>ROUND(I551*H551,2)</f>
        <v>0</v>
      </c>
      <c r="BL551" s="18" t="s">
        <v>273</v>
      </c>
      <c r="BM551" s="231" t="s">
        <v>1053</v>
      </c>
    </row>
    <row r="552" s="12" customFormat="1" ht="22.8" customHeight="1">
      <c r="A552" s="12"/>
      <c r="B552" s="204"/>
      <c r="C552" s="205"/>
      <c r="D552" s="206" t="s">
        <v>78</v>
      </c>
      <c r="E552" s="218" t="s">
        <v>1054</v>
      </c>
      <c r="F552" s="218" t="s">
        <v>1055</v>
      </c>
      <c r="G552" s="205"/>
      <c r="H552" s="205"/>
      <c r="I552" s="208"/>
      <c r="J552" s="219">
        <f>BK552</f>
        <v>0</v>
      </c>
      <c r="K552" s="205"/>
      <c r="L552" s="210"/>
      <c r="M552" s="211"/>
      <c r="N552" s="212"/>
      <c r="O552" s="212"/>
      <c r="P552" s="213">
        <f>SUM(P553:P557)</f>
        <v>0</v>
      </c>
      <c r="Q552" s="212"/>
      <c r="R552" s="213">
        <f>SUM(R553:R557)</f>
        <v>0.026787999999999999</v>
      </c>
      <c r="S552" s="212"/>
      <c r="T552" s="214">
        <f>SUM(T553:T557)</f>
        <v>0.014829600000000002</v>
      </c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R552" s="215" t="s">
        <v>89</v>
      </c>
      <c r="AT552" s="216" t="s">
        <v>78</v>
      </c>
      <c r="AU552" s="216" t="s">
        <v>87</v>
      </c>
      <c r="AY552" s="215" t="s">
        <v>199</v>
      </c>
      <c r="BK552" s="217">
        <f>SUM(BK553:BK557)</f>
        <v>0</v>
      </c>
    </row>
    <row r="553" s="2" customFormat="1" ht="16.5" customHeight="1">
      <c r="A553" s="39"/>
      <c r="B553" s="40"/>
      <c r="C553" s="220" t="s">
        <v>1056</v>
      </c>
      <c r="D553" s="220" t="s">
        <v>201</v>
      </c>
      <c r="E553" s="221" t="s">
        <v>1057</v>
      </c>
      <c r="F553" s="222" t="s">
        <v>1058</v>
      </c>
      <c r="G553" s="223" t="s">
        <v>217</v>
      </c>
      <c r="H553" s="224">
        <v>8.8800000000000008</v>
      </c>
      <c r="I553" s="225"/>
      <c r="J553" s="226">
        <f>ROUND(I553*H553,2)</f>
        <v>0</v>
      </c>
      <c r="K553" s="222" t="s">
        <v>204</v>
      </c>
      <c r="L553" s="45"/>
      <c r="M553" s="227" t="s">
        <v>1</v>
      </c>
      <c r="N553" s="228" t="s">
        <v>44</v>
      </c>
      <c r="O553" s="92"/>
      <c r="P553" s="229">
        <f>O553*H553</f>
        <v>0</v>
      </c>
      <c r="Q553" s="229">
        <v>0</v>
      </c>
      <c r="R553" s="229">
        <f>Q553*H553</f>
        <v>0</v>
      </c>
      <c r="S553" s="229">
        <v>0.00167</v>
      </c>
      <c r="T553" s="230">
        <f>S553*H553</f>
        <v>0.014829600000000002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31" t="s">
        <v>273</v>
      </c>
      <c r="AT553" s="231" t="s">
        <v>201</v>
      </c>
      <c r="AU553" s="231" t="s">
        <v>89</v>
      </c>
      <c r="AY553" s="18" t="s">
        <v>199</v>
      </c>
      <c r="BE553" s="232">
        <f>IF(N553="základní",J553,0)</f>
        <v>0</v>
      </c>
      <c r="BF553" s="232">
        <f>IF(N553="snížená",J553,0)</f>
        <v>0</v>
      </c>
      <c r="BG553" s="232">
        <f>IF(N553="zákl. přenesená",J553,0)</f>
        <v>0</v>
      </c>
      <c r="BH553" s="232">
        <f>IF(N553="sníž. přenesená",J553,0)</f>
        <v>0</v>
      </c>
      <c r="BI553" s="232">
        <f>IF(N553="nulová",J553,0)</f>
        <v>0</v>
      </c>
      <c r="BJ553" s="18" t="s">
        <v>87</v>
      </c>
      <c r="BK553" s="232">
        <f>ROUND(I553*H553,2)</f>
        <v>0</v>
      </c>
      <c r="BL553" s="18" t="s">
        <v>273</v>
      </c>
      <c r="BM553" s="231" t="s">
        <v>1059</v>
      </c>
    </row>
    <row r="554" s="13" customFormat="1">
      <c r="A554" s="13"/>
      <c r="B554" s="233"/>
      <c r="C554" s="234"/>
      <c r="D554" s="235" t="s">
        <v>207</v>
      </c>
      <c r="E554" s="236" t="s">
        <v>1</v>
      </c>
      <c r="F554" s="237" t="s">
        <v>1060</v>
      </c>
      <c r="G554" s="234"/>
      <c r="H554" s="238">
        <v>8.8800000000000008</v>
      </c>
      <c r="I554" s="239"/>
      <c r="J554" s="234"/>
      <c r="K554" s="234"/>
      <c r="L554" s="240"/>
      <c r="M554" s="241"/>
      <c r="N554" s="242"/>
      <c r="O554" s="242"/>
      <c r="P554" s="242"/>
      <c r="Q554" s="242"/>
      <c r="R554" s="242"/>
      <c r="S554" s="242"/>
      <c r="T554" s="24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4" t="s">
        <v>207</v>
      </c>
      <c r="AU554" s="244" t="s">
        <v>89</v>
      </c>
      <c r="AV554" s="13" t="s">
        <v>89</v>
      </c>
      <c r="AW554" s="13" t="s">
        <v>34</v>
      </c>
      <c r="AX554" s="13" t="s">
        <v>87</v>
      </c>
      <c r="AY554" s="244" t="s">
        <v>199</v>
      </c>
    </row>
    <row r="555" s="2" customFormat="1" ht="24.15" customHeight="1">
      <c r="A555" s="39"/>
      <c r="B555" s="40"/>
      <c r="C555" s="220" t="s">
        <v>1061</v>
      </c>
      <c r="D555" s="220" t="s">
        <v>201</v>
      </c>
      <c r="E555" s="221" t="s">
        <v>1062</v>
      </c>
      <c r="F555" s="222" t="s">
        <v>1063</v>
      </c>
      <c r="G555" s="223" t="s">
        <v>217</v>
      </c>
      <c r="H555" s="224">
        <v>7.4000000000000004</v>
      </c>
      <c r="I555" s="225"/>
      <c r="J555" s="226">
        <f>ROUND(I555*H555,2)</f>
        <v>0</v>
      </c>
      <c r="K555" s="222" t="s">
        <v>204</v>
      </c>
      <c r="L555" s="45"/>
      <c r="M555" s="227" t="s">
        <v>1</v>
      </c>
      <c r="N555" s="228" t="s">
        <v>44</v>
      </c>
      <c r="O555" s="92"/>
      <c r="P555" s="229">
        <f>O555*H555</f>
        <v>0</v>
      </c>
      <c r="Q555" s="229">
        <v>0.00362</v>
      </c>
      <c r="R555" s="229">
        <f>Q555*H555</f>
        <v>0.026787999999999999</v>
      </c>
      <c r="S555" s="229">
        <v>0</v>
      </c>
      <c r="T555" s="230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31" t="s">
        <v>273</v>
      </c>
      <c r="AT555" s="231" t="s">
        <v>201</v>
      </c>
      <c r="AU555" s="231" t="s">
        <v>89</v>
      </c>
      <c r="AY555" s="18" t="s">
        <v>199</v>
      </c>
      <c r="BE555" s="232">
        <f>IF(N555="základní",J555,0)</f>
        <v>0</v>
      </c>
      <c r="BF555" s="232">
        <f>IF(N555="snížená",J555,0)</f>
        <v>0</v>
      </c>
      <c r="BG555" s="232">
        <f>IF(N555="zákl. přenesená",J555,0)</f>
        <v>0</v>
      </c>
      <c r="BH555" s="232">
        <f>IF(N555="sníž. přenesená",J555,0)</f>
        <v>0</v>
      </c>
      <c r="BI555" s="232">
        <f>IF(N555="nulová",J555,0)</f>
        <v>0</v>
      </c>
      <c r="BJ555" s="18" t="s">
        <v>87</v>
      </c>
      <c r="BK555" s="232">
        <f>ROUND(I555*H555,2)</f>
        <v>0</v>
      </c>
      <c r="BL555" s="18" t="s">
        <v>273</v>
      </c>
      <c r="BM555" s="231" t="s">
        <v>1064</v>
      </c>
    </row>
    <row r="556" s="13" customFormat="1">
      <c r="A556" s="13"/>
      <c r="B556" s="233"/>
      <c r="C556" s="234"/>
      <c r="D556" s="235" t="s">
        <v>207</v>
      </c>
      <c r="E556" s="236" t="s">
        <v>1</v>
      </c>
      <c r="F556" s="237" t="s">
        <v>1065</v>
      </c>
      <c r="G556" s="234"/>
      <c r="H556" s="238">
        <v>7.4000000000000004</v>
      </c>
      <c r="I556" s="239"/>
      <c r="J556" s="234"/>
      <c r="K556" s="234"/>
      <c r="L556" s="240"/>
      <c r="M556" s="241"/>
      <c r="N556" s="242"/>
      <c r="O556" s="242"/>
      <c r="P556" s="242"/>
      <c r="Q556" s="242"/>
      <c r="R556" s="242"/>
      <c r="S556" s="242"/>
      <c r="T556" s="24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4" t="s">
        <v>207</v>
      </c>
      <c r="AU556" s="244" t="s">
        <v>89</v>
      </c>
      <c r="AV556" s="13" t="s">
        <v>89</v>
      </c>
      <c r="AW556" s="13" t="s">
        <v>34</v>
      </c>
      <c r="AX556" s="13" t="s">
        <v>87</v>
      </c>
      <c r="AY556" s="244" t="s">
        <v>199</v>
      </c>
    </row>
    <row r="557" s="2" customFormat="1" ht="24.15" customHeight="1">
      <c r="A557" s="39"/>
      <c r="B557" s="40"/>
      <c r="C557" s="220" t="s">
        <v>1066</v>
      </c>
      <c r="D557" s="220" t="s">
        <v>201</v>
      </c>
      <c r="E557" s="221" t="s">
        <v>1067</v>
      </c>
      <c r="F557" s="222" t="s">
        <v>1068</v>
      </c>
      <c r="G557" s="223" t="s">
        <v>257</v>
      </c>
      <c r="H557" s="224">
        <v>0.027</v>
      </c>
      <c r="I557" s="225"/>
      <c r="J557" s="226">
        <f>ROUND(I557*H557,2)</f>
        <v>0</v>
      </c>
      <c r="K557" s="222" t="s">
        <v>204</v>
      </c>
      <c r="L557" s="45"/>
      <c r="M557" s="227" t="s">
        <v>1</v>
      </c>
      <c r="N557" s="228" t="s">
        <v>44</v>
      </c>
      <c r="O557" s="92"/>
      <c r="P557" s="229">
        <f>O557*H557</f>
        <v>0</v>
      </c>
      <c r="Q557" s="229">
        <v>0</v>
      </c>
      <c r="R557" s="229">
        <f>Q557*H557</f>
        <v>0</v>
      </c>
      <c r="S557" s="229">
        <v>0</v>
      </c>
      <c r="T557" s="230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31" t="s">
        <v>273</v>
      </c>
      <c r="AT557" s="231" t="s">
        <v>201</v>
      </c>
      <c r="AU557" s="231" t="s">
        <v>89</v>
      </c>
      <c r="AY557" s="18" t="s">
        <v>199</v>
      </c>
      <c r="BE557" s="232">
        <f>IF(N557="základní",J557,0)</f>
        <v>0</v>
      </c>
      <c r="BF557" s="232">
        <f>IF(N557="snížená",J557,0)</f>
        <v>0</v>
      </c>
      <c r="BG557" s="232">
        <f>IF(N557="zákl. přenesená",J557,0)</f>
        <v>0</v>
      </c>
      <c r="BH557" s="232">
        <f>IF(N557="sníž. přenesená",J557,0)</f>
        <v>0</v>
      </c>
      <c r="BI557" s="232">
        <f>IF(N557="nulová",J557,0)</f>
        <v>0</v>
      </c>
      <c r="BJ557" s="18" t="s">
        <v>87</v>
      </c>
      <c r="BK557" s="232">
        <f>ROUND(I557*H557,2)</f>
        <v>0</v>
      </c>
      <c r="BL557" s="18" t="s">
        <v>273</v>
      </c>
      <c r="BM557" s="231" t="s">
        <v>1069</v>
      </c>
    </row>
    <row r="558" s="12" customFormat="1" ht="22.8" customHeight="1">
      <c r="A558" s="12"/>
      <c r="B558" s="204"/>
      <c r="C558" s="205"/>
      <c r="D558" s="206" t="s">
        <v>78</v>
      </c>
      <c r="E558" s="218" t="s">
        <v>1070</v>
      </c>
      <c r="F558" s="218" t="s">
        <v>1071</v>
      </c>
      <c r="G558" s="205"/>
      <c r="H558" s="205"/>
      <c r="I558" s="208"/>
      <c r="J558" s="219">
        <f>BK558</f>
        <v>0</v>
      </c>
      <c r="K558" s="205"/>
      <c r="L558" s="210"/>
      <c r="M558" s="211"/>
      <c r="N558" s="212"/>
      <c r="O558" s="212"/>
      <c r="P558" s="213">
        <f>SUM(P559:P594)</f>
        <v>0</v>
      </c>
      <c r="Q558" s="212"/>
      <c r="R558" s="213">
        <f>SUM(R559:R594)</f>
        <v>2.4547160000000003</v>
      </c>
      <c r="S558" s="212"/>
      <c r="T558" s="214">
        <f>SUM(T559:T594)</f>
        <v>0.50494844999999999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15" t="s">
        <v>89</v>
      </c>
      <c r="AT558" s="216" t="s">
        <v>78</v>
      </c>
      <c r="AU558" s="216" t="s">
        <v>87</v>
      </c>
      <c r="AY558" s="215" t="s">
        <v>199</v>
      </c>
      <c r="BK558" s="217">
        <f>SUM(BK559:BK594)</f>
        <v>0</v>
      </c>
    </row>
    <row r="559" s="2" customFormat="1" ht="21.75" customHeight="1">
      <c r="A559" s="39"/>
      <c r="B559" s="40"/>
      <c r="C559" s="220" t="s">
        <v>1072</v>
      </c>
      <c r="D559" s="220" t="s">
        <v>201</v>
      </c>
      <c r="E559" s="221" t="s">
        <v>1073</v>
      </c>
      <c r="F559" s="222" t="s">
        <v>1074</v>
      </c>
      <c r="G559" s="223" t="s">
        <v>500</v>
      </c>
      <c r="H559" s="224">
        <v>5</v>
      </c>
      <c r="I559" s="225"/>
      <c r="J559" s="226">
        <f>ROUND(I559*H559,2)</f>
        <v>0</v>
      </c>
      <c r="K559" s="222" t="s">
        <v>357</v>
      </c>
      <c r="L559" s="45"/>
      <c r="M559" s="227" t="s">
        <v>1</v>
      </c>
      <c r="N559" s="228" t="s">
        <v>44</v>
      </c>
      <c r="O559" s="92"/>
      <c r="P559" s="229">
        <f>O559*H559</f>
        <v>0</v>
      </c>
      <c r="Q559" s="229">
        <v>0.29999999999999999</v>
      </c>
      <c r="R559" s="229">
        <f>Q559*H559</f>
        <v>1.5</v>
      </c>
      <c r="S559" s="229">
        <v>0</v>
      </c>
      <c r="T559" s="230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31" t="s">
        <v>273</v>
      </c>
      <c r="AT559" s="231" t="s">
        <v>201</v>
      </c>
      <c r="AU559" s="231" t="s">
        <v>89</v>
      </c>
      <c r="AY559" s="18" t="s">
        <v>199</v>
      </c>
      <c r="BE559" s="232">
        <f>IF(N559="základní",J559,0)</f>
        <v>0</v>
      </c>
      <c r="BF559" s="232">
        <f>IF(N559="snížená",J559,0)</f>
        <v>0</v>
      </c>
      <c r="BG559" s="232">
        <f>IF(N559="zákl. přenesená",J559,0)</f>
        <v>0</v>
      </c>
      <c r="BH559" s="232">
        <f>IF(N559="sníž. přenesená",J559,0)</f>
        <v>0</v>
      </c>
      <c r="BI559" s="232">
        <f>IF(N559="nulová",J559,0)</f>
        <v>0</v>
      </c>
      <c r="BJ559" s="18" t="s">
        <v>87</v>
      </c>
      <c r="BK559" s="232">
        <f>ROUND(I559*H559,2)</f>
        <v>0</v>
      </c>
      <c r="BL559" s="18" t="s">
        <v>273</v>
      </c>
      <c r="BM559" s="231" t="s">
        <v>1075</v>
      </c>
    </row>
    <row r="560" s="2" customFormat="1">
      <c r="A560" s="39"/>
      <c r="B560" s="40"/>
      <c r="C560" s="41"/>
      <c r="D560" s="235" t="s">
        <v>239</v>
      </c>
      <c r="E560" s="41"/>
      <c r="F560" s="256" t="s">
        <v>1076</v>
      </c>
      <c r="G560" s="41"/>
      <c r="H560" s="41"/>
      <c r="I560" s="257"/>
      <c r="J560" s="41"/>
      <c r="K560" s="41"/>
      <c r="L560" s="45"/>
      <c r="M560" s="258"/>
      <c r="N560" s="259"/>
      <c r="O560" s="92"/>
      <c r="P560" s="92"/>
      <c r="Q560" s="92"/>
      <c r="R560" s="92"/>
      <c r="S560" s="92"/>
      <c r="T560" s="93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239</v>
      </c>
      <c r="AU560" s="18" t="s">
        <v>89</v>
      </c>
    </row>
    <row r="561" s="13" customFormat="1">
      <c r="A561" s="13"/>
      <c r="B561" s="233"/>
      <c r="C561" s="234"/>
      <c r="D561" s="235" t="s">
        <v>207</v>
      </c>
      <c r="E561" s="236" t="s">
        <v>1</v>
      </c>
      <c r="F561" s="237" t="s">
        <v>1077</v>
      </c>
      <c r="G561" s="234"/>
      <c r="H561" s="238">
        <v>4</v>
      </c>
      <c r="I561" s="239"/>
      <c r="J561" s="234"/>
      <c r="K561" s="234"/>
      <c r="L561" s="240"/>
      <c r="M561" s="241"/>
      <c r="N561" s="242"/>
      <c r="O561" s="242"/>
      <c r="P561" s="242"/>
      <c r="Q561" s="242"/>
      <c r="R561" s="242"/>
      <c r="S561" s="242"/>
      <c r="T561" s="24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4" t="s">
        <v>207</v>
      </c>
      <c r="AU561" s="244" t="s">
        <v>89</v>
      </c>
      <c r="AV561" s="13" t="s">
        <v>89</v>
      </c>
      <c r="AW561" s="13" t="s">
        <v>34</v>
      </c>
      <c r="AX561" s="13" t="s">
        <v>79</v>
      </c>
      <c r="AY561" s="244" t="s">
        <v>199</v>
      </c>
    </row>
    <row r="562" s="13" customFormat="1">
      <c r="A562" s="13"/>
      <c r="B562" s="233"/>
      <c r="C562" s="234"/>
      <c r="D562" s="235" t="s">
        <v>207</v>
      </c>
      <c r="E562" s="236" t="s">
        <v>1</v>
      </c>
      <c r="F562" s="237" t="s">
        <v>1078</v>
      </c>
      <c r="G562" s="234"/>
      <c r="H562" s="238">
        <v>1</v>
      </c>
      <c r="I562" s="239"/>
      <c r="J562" s="234"/>
      <c r="K562" s="234"/>
      <c r="L562" s="240"/>
      <c r="M562" s="241"/>
      <c r="N562" s="242"/>
      <c r="O562" s="242"/>
      <c r="P562" s="242"/>
      <c r="Q562" s="242"/>
      <c r="R562" s="242"/>
      <c r="S562" s="242"/>
      <c r="T562" s="24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4" t="s">
        <v>207</v>
      </c>
      <c r="AU562" s="244" t="s">
        <v>89</v>
      </c>
      <c r="AV562" s="13" t="s">
        <v>89</v>
      </c>
      <c r="AW562" s="13" t="s">
        <v>34</v>
      </c>
      <c r="AX562" s="13" t="s">
        <v>79</v>
      </c>
      <c r="AY562" s="244" t="s">
        <v>199</v>
      </c>
    </row>
    <row r="563" s="14" customFormat="1">
      <c r="A563" s="14"/>
      <c r="B563" s="245"/>
      <c r="C563" s="246"/>
      <c r="D563" s="235" t="s">
        <v>207</v>
      </c>
      <c r="E563" s="247" t="s">
        <v>1</v>
      </c>
      <c r="F563" s="248" t="s">
        <v>221</v>
      </c>
      <c r="G563" s="246"/>
      <c r="H563" s="249">
        <v>5</v>
      </c>
      <c r="I563" s="250"/>
      <c r="J563" s="246"/>
      <c r="K563" s="246"/>
      <c r="L563" s="251"/>
      <c r="M563" s="252"/>
      <c r="N563" s="253"/>
      <c r="O563" s="253"/>
      <c r="P563" s="253"/>
      <c r="Q563" s="253"/>
      <c r="R563" s="253"/>
      <c r="S563" s="253"/>
      <c r="T563" s="25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5" t="s">
        <v>207</v>
      </c>
      <c r="AU563" s="255" t="s">
        <v>89</v>
      </c>
      <c r="AV563" s="14" t="s">
        <v>205</v>
      </c>
      <c r="AW563" s="14" t="s">
        <v>34</v>
      </c>
      <c r="AX563" s="14" t="s">
        <v>87</v>
      </c>
      <c r="AY563" s="255" t="s">
        <v>199</v>
      </c>
    </row>
    <row r="564" s="2" customFormat="1" ht="16.5" customHeight="1">
      <c r="A564" s="39"/>
      <c r="B564" s="40"/>
      <c r="C564" s="220" t="s">
        <v>1079</v>
      </c>
      <c r="D564" s="220" t="s">
        <v>201</v>
      </c>
      <c r="E564" s="221" t="s">
        <v>1080</v>
      </c>
      <c r="F564" s="222" t="s">
        <v>1081</v>
      </c>
      <c r="G564" s="223" t="s">
        <v>500</v>
      </c>
      <c r="H564" s="224">
        <v>1</v>
      </c>
      <c r="I564" s="225"/>
      <c r="J564" s="226">
        <f>ROUND(I564*H564,2)</f>
        <v>0</v>
      </c>
      <c r="K564" s="222" t="s">
        <v>357</v>
      </c>
      <c r="L564" s="45"/>
      <c r="M564" s="227" t="s">
        <v>1</v>
      </c>
      <c r="N564" s="228" t="s">
        <v>44</v>
      </c>
      <c r="O564" s="92"/>
      <c r="P564" s="229">
        <f>O564*H564</f>
        <v>0</v>
      </c>
      <c r="Q564" s="229">
        <v>0.29999999999999999</v>
      </c>
      <c r="R564" s="229">
        <f>Q564*H564</f>
        <v>0.29999999999999999</v>
      </c>
      <c r="S564" s="229">
        <v>0</v>
      </c>
      <c r="T564" s="230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31" t="s">
        <v>273</v>
      </c>
      <c r="AT564" s="231" t="s">
        <v>201</v>
      </c>
      <c r="AU564" s="231" t="s">
        <v>89</v>
      </c>
      <c r="AY564" s="18" t="s">
        <v>199</v>
      </c>
      <c r="BE564" s="232">
        <f>IF(N564="základní",J564,0)</f>
        <v>0</v>
      </c>
      <c r="BF564" s="232">
        <f>IF(N564="snížená",J564,0)</f>
        <v>0</v>
      </c>
      <c r="BG564" s="232">
        <f>IF(N564="zákl. přenesená",J564,0)</f>
        <v>0</v>
      </c>
      <c r="BH564" s="232">
        <f>IF(N564="sníž. přenesená",J564,0)</f>
        <v>0</v>
      </c>
      <c r="BI564" s="232">
        <f>IF(N564="nulová",J564,0)</f>
        <v>0</v>
      </c>
      <c r="BJ564" s="18" t="s">
        <v>87</v>
      </c>
      <c r="BK564" s="232">
        <f>ROUND(I564*H564,2)</f>
        <v>0</v>
      </c>
      <c r="BL564" s="18" t="s">
        <v>273</v>
      </c>
      <c r="BM564" s="231" t="s">
        <v>1082</v>
      </c>
    </row>
    <row r="565" s="2" customFormat="1">
      <c r="A565" s="39"/>
      <c r="B565" s="40"/>
      <c r="C565" s="41"/>
      <c r="D565" s="235" t="s">
        <v>239</v>
      </c>
      <c r="E565" s="41"/>
      <c r="F565" s="256" t="s">
        <v>1083</v>
      </c>
      <c r="G565" s="41"/>
      <c r="H565" s="41"/>
      <c r="I565" s="257"/>
      <c r="J565" s="41"/>
      <c r="K565" s="41"/>
      <c r="L565" s="45"/>
      <c r="M565" s="258"/>
      <c r="N565" s="259"/>
      <c r="O565" s="92"/>
      <c r="P565" s="92"/>
      <c r="Q565" s="92"/>
      <c r="R565" s="92"/>
      <c r="S565" s="92"/>
      <c r="T565" s="93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239</v>
      </c>
      <c r="AU565" s="18" t="s">
        <v>89</v>
      </c>
    </row>
    <row r="566" s="13" customFormat="1">
      <c r="A566" s="13"/>
      <c r="B566" s="233"/>
      <c r="C566" s="234"/>
      <c r="D566" s="235" t="s">
        <v>207</v>
      </c>
      <c r="E566" s="236" t="s">
        <v>1</v>
      </c>
      <c r="F566" s="237" t="s">
        <v>823</v>
      </c>
      <c r="G566" s="234"/>
      <c r="H566" s="238">
        <v>1</v>
      </c>
      <c r="I566" s="239"/>
      <c r="J566" s="234"/>
      <c r="K566" s="234"/>
      <c r="L566" s="240"/>
      <c r="M566" s="241"/>
      <c r="N566" s="242"/>
      <c r="O566" s="242"/>
      <c r="P566" s="242"/>
      <c r="Q566" s="242"/>
      <c r="R566" s="242"/>
      <c r="S566" s="242"/>
      <c r="T566" s="24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4" t="s">
        <v>207</v>
      </c>
      <c r="AU566" s="244" t="s">
        <v>89</v>
      </c>
      <c r="AV566" s="13" t="s">
        <v>89</v>
      </c>
      <c r="AW566" s="13" t="s">
        <v>34</v>
      </c>
      <c r="AX566" s="13" t="s">
        <v>87</v>
      </c>
      <c r="AY566" s="244" t="s">
        <v>199</v>
      </c>
    </row>
    <row r="567" s="2" customFormat="1" ht="16.5" customHeight="1">
      <c r="A567" s="39"/>
      <c r="B567" s="40"/>
      <c r="C567" s="220" t="s">
        <v>1084</v>
      </c>
      <c r="D567" s="220" t="s">
        <v>201</v>
      </c>
      <c r="E567" s="221" t="s">
        <v>1085</v>
      </c>
      <c r="F567" s="222" t="s">
        <v>1086</v>
      </c>
      <c r="G567" s="223" t="s">
        <v>98</v>
      </c>
      <c r="H567" s="224">
        <v>27.170999999999999</v>
      </c>
      <c r="I567" s="225"/>
      <c r="J567" s="226">
        <f>ROUND(I567*H567,2)</f>
        <v>0</v>
      </c>
      <c r="K567" s="222" t="s">
        <v>204</v>
      </c>
      <c r="L567" s="45"/>
      <c r="M567" s="227" t="s">
        <v>1</v>
      </c>
      <c r="N567" s="228" t="s">
        <v>44</v>
      </c>
      <c r="O567" s="92"/>
      <c r="P567" s="229">
        <f>O567*H567</f>
        <v>0</v>
      </c>
      <c r="Q567" s="229">
        <v>0</v>
      </c>
      <c r="R567" s="229">
        <f>Q567*H567</f>
        <v>0</v>
      </c>
      <c r="S567" s="229">
        <v>0.01695</v>
      </c>
      <c r="T567" s="230">
        <f>S567*H567</f>
        <v>0.46054845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31" t="s">
        <v>273</v>
      </c>
      <c r="AT567" s="231" t="s">
        <v>201</v>
      </c>
      <c r="AU567" s="231" t="s">
        <v>89</v>
      </c>
      <c r="AY567" s="18" t="s">
        <v>199</v>
      </c>
      <c r="BE567" s="232">
        <f>IF(N567="základní",J567,0)</f>
        <v>0</v>
      </c>
      <c r="BF567" s="232">
        <f>IF(N567="snížená",J567,0)</f>
        <v>0</v>
      </c>
      <c r="BG567" s="232">
        <f>IF(N567="zákl. přenesená",J567,0)</f>
        <v>0</v>
      </c>
      <c r="BH567" s="232">
        <f>IF(N567="sníž. přenesená",J567,0)</f>
        <v>0</v>
      </c>
      <c r="BI567" s="232">
        <f>IF(N567="nulová",J567,0)</f>
        <v>0</v>
      </c>
      <c r="BJ567" s="18" t="s">
        <v>87</v>
      </c>
      <c r="BK567" s="232">
        <f>ROUND(I567*H567,2)</f>
        <v>0</v>
      </c>
      <c r="BL567" s="18" t="s">
        <v>273</v>
      </c>
      <c r="BM567" s="231" t="s">
        <v>1087</v>
      </c>
    </row>
    <row r="568" s="13" customFormat="1">
      <c r="A568" s="13"/>
      <c r="B568" s="233"/>
      <c r="C568" s="234"/>
      <c r="D568" s="235" t="s">
        <v>207</v>
      </c>
      <c r="E568" s="236" t="s">
        <v>1</v>
      </c>
      <c r="F568" s="237" t="s">
        <v>1088</v>
      </c>
      <c r="G568" s="234"/>
      <c r="H568" s="238">
        <v>31.77</v>
      </c>
      <c r="I568" s="239"/>
      <c r="J568" s="234"/>
      <c r="K568" s="234"/>
      <c r="L568" s="240"/>
      <c r="M568" s="241"/>
      <c r="N568" s="242"/>
      <c r="O568" s="242"/>
      <c r="P568" s="242"/>
      <c r="Q568" s="242"/>
      <c r="R568" s="242"/>
      <c r="S568" s="242"/>
      <c r="T568" s="24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4" t="s">
        <v>207</v>
      </c>
      <c r="AU568" s="244" t="s">
        <v>89</v>
      </c>
      <c r="AV568" s="13" t="s">
        <v>89</v>
      </c>
      <c r="AW568" s="13" t="s">
        <v>34</v>
      </c>
      <c r="AX568" s="13" t="s">
        <v>79</v>
      </c>
      <c r="AY568" s="244" t="s">
        <v>199</v>
      </c>
    </row>
    <row r="569" s="13" customFormat="1">
      <c r="A569" s="13"/>
      <c r="B569" s="233"/>
      <c r="C569" s="234"/>
      <c r="D569" s="235" t="s">
        <v>207</v>
      </c>
      <c r="E569" s="236" t="s">
        <v>1</v>
      </c>
      <c r="F569" s="237" t="s">
        <v>1089</v>
      </c>
      <c r="G569" s="234"/>
      <c r="H569" s="238">
        <v>-2.6789999999999998</v>
      </c>
      <c r="I569" s="239"/>
      <c r="J569" s="234"/>
      <c r="K569" s="234"/>
      <c r="L569" s="240"/>
      <c r="M569" s="241"/>
      <c r="N569" s="242"/>
      <c r="O569" s="242"/>
      <c r="P569" s="242"/>
      <c r="Q569" s="242"/>
      <c r="R569" s="242"/>
      <c r="S569" s="242"/>
      <c r="T569" s="24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4" t="s">
        <v>207</v>
      </c>
      <c r="AU569" s="244" t="s">
        <v>89</v>
      </c>
      <c r="AV569" s="13" t="s">
        <v>89</v>
      </c>
      <c r="AW569" s="13" t="s">
        <v>34</v>
      </c>
      <c r="AX569" s="13" t="s">
        <v>79</v>
      </c>
      <c r="AY569" s="244" t="s">
        <v>199</v>
      </c>
    </row>
    <row r="570" s="13" customFormat="1">
      <c r="A570" s="13"/>
      <c r="B570" s="233"/>
      <c r="C570" s="234"/>
      <c r="D570" s="235" t="s">
        <v>207</v>
      </c>
      <c r="E570" s="236" t="s">
        <v>1</v>
      </c>
      <c r="F570" s="237" t="s">
        <v>1090</v>
      </c>
      <c r="G570" s="234"/>
      <c r="H570" s="238">
        <v>-0.95999999999999996</v>
      </c>
      <c r="I570" s="239"/>
      <c r="J570" s="234"/>
      <c r="K570" s="234"/>
      <c r="L570" s="240"/>
      <c r="M570" s="241"/>
      <c r="N570" s="242"/>
      <c r="O570" s="242"/>
      <c r="P570" s="242"/>
      <c r="Q570" s="242"/>
      <c r="R570" s="242"/>
      <c r="S570" s="242"/>
      <c r="T570" s="24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4" t="s">
        <v>207</v>
      </c>
      <c r="AU570" s="244" t="s">
        <v>89</v>
      </c>
      <c r="AV570" s="13" t="s">
        <v>89</v>
      </c>
      <c r="AW570" s="13" t="s">
        <v>34</v>
      </c>
      <c r="AX570" s="13" t="s">
        <v>79</v>
      </c>
      <c r="AY570" s="244" t="s">
        <v>199</v>
      </c>
    </row>
    <row r="571" s="13" customFormat="1">
      <c r="A571" s="13"/>
      <c r="B571" s="233"/>
      <c r="C571" s="234"/>
      <c r="D571" s="235" t="s">
        <v>207</v>
      </c>
      <c r="E571" s="236" t="s">
        <v>1</v>
      </c>
      <c r="F571" s="237" t="s">
        <v>1090</v>
      </c>
      <c r="G571" s="234"/>
      <c r="H571" s="238">
        <v>-0.95999999999999996</v>
      </c>
      <c r="I571" s="239"/>
      <c r="J571" s="234"/>
      <c r="K571" s="234"/>
      <c r="L571" s="240"/>
      <c r="M571" s="241"/>
      <c r="N571" s="242"/>
      <c r="O571" s="242"/>
      <c r="P571" s="242"/>
      <c r="Q571" s="242"/>
      <c r="R571" s="242"/>
      <c r="S571" s="242"/>
      <c r="T571" s="24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4" t="s">
        <v>207</v>
      </c>
      <c r="AU571" s="244" t="s">
        <v>89</v>
      </c>
      <c r="AV571" s="13" t="s">
        <v>89</v>
      </c>
      <c r="AW571" s="13" t="s">
        <v>34</v>
      </c>
      <c r="AX571" s="13" t="s">
        <v>79</v>
      </c>
      <c r="AY571" s="244" t="s">
        <v>199</v>
      </c>
    </row>
    <row r="572" s="14" customFormat="1">
      <c r="A572" s="14"/>
      <c r="B572" s="245"/>
      <c r="C572" s="246"/>
      <c r="D572" s="235" t="s">
        <v>207</v>
      </c>
      <c r="E572" s="247" t="s">
        <v>1</v>
      </c>
      <c r="F572" s="248" t="s">
        <v>221</v>
      </c>
      <c r="G572" s="246"/>
      <c r="H572" s="249">
        <v>27.170999999999999</v>
      </c>
      <c r="I572" s="250"/>
      <c r="J572" s="246"/>
      <c r="K572" s="246"/>
      <c r="L572" s="251"/>
      <c r="M572" s="252"/>
      <c r="N572" s="253"/>
      <c r="O572" s="253"/>
      <c r="P572" s="253"/>
      <c r="Q572" s="253"/>
      <c r="R572" s="253"/>
      <c r="S572" s="253"/>
      <c r="T572" s="254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5" t="s">
        <v>207</v>
      </c>
      <c r="AU572" s="255" t="s">
        <v>89</v>
      </c>
      <c r="AV572" s="14" t="s">
        <v>205</v>
      </c>
      <c r="AW572" s="14" t="s">
        <v>34</v>
      </c>
      <c r="AX572" s="14" t="s">
        <v>87</v>
      </c>
      <c r="AY572" s="255" t="s">
        <v>199</v>
      </c>
    </row>
    <row r="573" s="2" customFormat="1" ht="24.15" customHeight="1">
      <c r="A573" s="39"/>
      <c r="B573" s="40"/>
      <c r="C573" s="220" t="s">
        <v>1091</v>
      </c>
      <c r="D573" s="220" t="s">
        <v>201</v>
      </c>
      <c r="E573" s="221" t="s">
        <v>1092</v>
      </c>
      <c r="F573" s="222" t="s">
        <v>1093</v>
      </c>
      <c r="G573" s="223" t="s">
        <v>98</v>
      </c>
      <c r="H573" s="224">
        <v>14.800000000000001</v>
      </c>
      <c r="I573" s="225"/>
      <c r="J573" s="226">
        <f>ROUND(I573*H573,2)</f>
        <v>0</v>
      </c>
      <c r="K573" s="222" t="s">
        <v>204</v>
      </c>
      <c r="L573" s="45"/>
      <c r="M573" s="227" t="s">
        <v>1</v>
      </c>
      <c r="N573" s="228" t="s">
        <v>44</v>
      </c>
      <c r="O573" s="92"/>
      <c r="P573" s="229">
        <f>O573*H573</f>
        <v>0</v>
      </c>
      <c r="Q573" s="229">
        <v>0.00025000000000000001</v>
      </c>
      <c r="R573" s="229">
        <f>Q573*H573</f>
        <v>0.0037000000000000002</v>
      </c>
      <c r="S573" s="229">
        <v>0</v>
      </c>
      <c r="T573" s="230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31" t="s">
        <v>273</v>
      </c>
      <c r="AT573" s="231" t="s">
        <v>201</v>
      </c>
      <c r="AU573" s="231" t="s">
        <v>89</v>
      </c>
      <c r="AY573" s="18" t="s">
        <v>199</v>
      </c>
      <c r="BE573" s="232">
        <f>IF(N573="základní",J573,0)</f>
        <v>0</v>
      </c>
      <c r="BF573" s="232">
        <f>IF(N573="snížená",J573,0)</f>
        <v>0</v>
      </c>
      <c r="BG573" s="232">
        <f>IF(N573="zákl. přenesená",J573,0)</f>
        <v>0</v>
      </c>
      <c r="BH573" s="232">
        <f>IF(N573="sníž. přenesená",J573,0)</f>
        <v>0</v>
      </c>
      <c r="BI573" s="232">
        <f>IF(N573="nulová",J573,0)</f>
        <v>0</v>
      </c>
      <c r="BJ573" s="18" t="s">
        <v>87</v>
      </c>
      <c r="BK573" s="232">
        <f>ROUND(I573*H573,2)</f>
        <v>0</v>
      </c>
      <c r="BL573" s="18" t="s">
        <v>273</v>
      </c>
      <c r="BM573" s="231" t="s">
        <v>1094</v>
      </c>
    </row>
    <row r="574" s="2" customFormat="1" ht="24.15" customHeight="1">
      <c r="A574" s="39"/>
      <c r="B574" s="40"/>
      <c r="C574" s="260" t="s">
        <v>1095</v>
      </c>
      <c r="D574" s="260" t="s">
        <v>281</v>
      </c>
      <c r="E574" s="261" t="s">
        <v>1096</v>
      </c>
      <c r="F574" s="262" t="s">
        <v>1097</v>
      </c>
      <c r="G574" s="263" t="s">
        <v>98</v>
      </c>
      <c r="H574" s="264">
        <v>14.800000000000001</v>
      </c>
      <c r="I574" s="265"/>
      <c r="J574" s="266">
        <f>ROUND(I574*H574,2)</f>
        <v>0</v>
      </c>
      <c r="K574" s="262" t="s">
        <v>204</v>
      </c>
      <c r="L574" s="267"/>
      <c r="M574" s="268" t="s">
        <v>1</v>
      </c>
      <c r="N574" s="269" t="s">
        <v>44</v>
      </c>
      <c r="O574" s="92"/>
      <c r="P574" s="229">
        <f>O574*H574</f>
        <v>0</v>
      </c>
      <c r="Q574" s="229">
        <v>0.036420000000000001</v>
      </c>
      <c r="R574" s="229">
        <f>Q574*H574</f>
        <v>0.53901600000000005</v>
      </c>
      <c r="S574" s="229">
        <v>0</v>
      </c>
      <c r="T574" s="230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31" t="s">
        <v>354</v>
      </c>
      <c r="AT574" s="231" t="s">
        <v>281</v>
      </c>
      <c r="AU574" s="231" t="s">
        <v>89</v>
      </c>
      <c r="AY574" s="18" t="s">
        <v>199</v>
      </c>
      <c r="BE574" s="232">
        <f>IF(N574="základní",J574,0)</f>
        <v>0</v>
      </c>
      <c r="BF574" s="232">
        <f>IF(N574="snížená",J574,0)</f>
        <v>0</v>
      </c>
      <c r="BG574" s="232">
        <f>IF(N574="zákl. přenesená",J574,0)</f>
        <v>0</v>
      </c>
      <c r="BH574" s="232">
        <f>IF(N574="sníž. přenesená",J574,0)</f>
        <v>0</v>
      </c>
      <c r="BI574" s="232">
        <f>IF(N574="nulová",J574,0)</f>
        <v>0</v>
      </c>
      <c r="BJ574" s="18" t="s">
        <v>87</v>
      </c>
      <c r="BK574" s="232">
        <f>ROUND(I574*H574,2)</f>
        <v>0</v>
      </c>
      <c r="BL574" s="18" t="s">
        <v>273</v>
      </c>
      <c r="BM574" s="231" t="s">
        <v>1098</v>
      </c>
    </row>
    <row r="575" s="13" customFormat="1">
      <c r="A575" s="13"/>
      <c r="B575" s="233"/>
      <c r="C575" s="234"/>
      <c r="D575" s="235" t="s">
        <v>207</v>
      </c>
      <c r="E575" s="236" t="s">
        <v>1</v>
      </c>
      <c r="F575" s="237" t="s">
        <v>1099</v>
      </c>
      <c r="G575" s="234"/>
      <c r="H575" s="238">
        <v>14.800000000000001</v>
      </c>
      <c r="I575" s="239"/>
      <c r="J575" s="234"/>
      <c r="K575" s="234"/>
      <c r="L575" s="240"/>
      <c r="M575" s="241"/>
      <c r="N575" s="242"/>
      <c r="O575" s="242"/>
      <c r="P575" s="242"/>
      <c r="Q575" s="242"/>
      <c r="R575" s="242"/>
      <c r="S575" s="242"/>
      <c r="T575" s="24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4" t="s">
        <v>207</v>
      </c>
      <c r="AU575" s="244" t="s">
        <v>89</v>
      </c>
      <c r="AV575" s="13" t="s">
        <v>89</v>
      </c>
      <c r="AW575" s="13" t="s">
        <v>34</v>
      </c>
      <c r="AX575" s="13" t="s">
        <v>87</v>
      </c>
      <c r="AY575" s="244" t="s">
        <v>199</v>
      </c>
    </row>
    <row r="576" s="2" customFormat="1" ht="24.15" customHeight="1">
      <c r="A576" s="39"/>
      <c r="B576" s="40"/>
      <c r="C576" s="220" t="s">
        <v>1100</v>
      </c>
      <c r="D576" s="220" t="s">
        <v>201</v>
      </c>
      <c r="E576" s="221" t="s">
        <v>1101</v>
      </c>
      <c r="F576" s="222" t="s">
        <v>1102</v>
      </c>
      <c r="G576" s="223" t="s">
        <v>342</v>
      </c>
      <c r="H576" s="224">
        <v>1</v>
      </c>
      <c r="I576" s="225"/>
      <c r="J576" s="226">
        <f>ROUND(I576*H576,2)</f>
        <v>0</v>
      </c>
      <c r="K576" s="222" t="s">
        <v>204</v>
      </c>
      <c r="L576" s="45"/>
      <c r="M576" s="227" t="s">
        <v>1</v>
      </c>
      <c r="N576" s="228" t="s">
        <v>44</v>
      </c>
      <c r="O576" s="92"/>
      <c r="P576" s="229">
        <f>O576*H576</f>
        <v>0</v>
      </c>
      <c r="Q576" s="229">
        <v>0</v>
      </c>
      <c r="R576" s="229">
        <f>Q576*H576</f>
        <v>0</v>
      </c>
      <c r="S576" s="229">
        <v>0</v>
      </c>
      <c r="T576" s="230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31" t="s">
        <v>273</v>
      </c>
      <c r="AT576" s="231" t="s">
        <v>201</v>
      </c>
      <c r="AU576" s="231" t="s">
        <v>89</v>
      </c>
      <c r="AY576" s="18" t="s">
        <v>199</v>
      </c>
      <c r="BE576" s="232">
        <f>IF(N576="základní",J576,0)</f>
        <v>0</v>
      </c>
      <c r="BF576" s="232">
        <f>IF(N576="snížená",J576,0)</f>
        <v>0</v>
      </c>
      <c r="BG576" s="232">
        <f>IF(N576="zákl. přenesená",J576,0)</f>
        <v>0</v>
      </c>
      <c r="BH576" s="232">
        <f>IF(N576="sníž. přenesená",J576,0)</f>
        <v>0</v>
      </c>
      <c r="BI576" s="232">
        <f>IF(N576="nulová",J576,0)</f>
        <v>0</v>
      </c>
      <c r="BJ576" s="18" t="s">
        <v>87</v>
      </c>
      <c r="BK576" s="232">
        <f>ROUND(I576*H576,2)</f>
        <v>0</v>
      </c>
      <c r="BL576" s="18" t="s">
        <v>273</v>
      </c>
      <c r="BM576" s="231" t="s">
        <v>1103</v>
      </c>
    </row>
    <row r="577" s="2" customFormat="1" ht="24.15" customHeight="1">
      <c r="A577" s="39"/>
      <c r="B577" s="40"/>
      <c r="C577" s="260" t="s">
        <v>1104</v>
      </c>
      <c r="D577" s="260" t="s">
        <v>281</v>
      </c>
      <c r="E577" s="261" t="s">
        <v>1105</v>
      </c>
      <c r="F577" s="262" t="s">
        <v>1106</v>
      </c>
      <c r="G577" s="263" t="s">
        <v>342</v>
      </c>
      <c r="H577" s="264">
        <v>1</v>
      </c>
      <c r="I577" s="265"/>
      <c r="J577" s="266">
        <f>ROUND(I577*H577,2)</f>
        <v>0</v>
      </c>
      <c r="K577" s="262" t="s">
        <v>357</v>
      </c>
      <c r="L577" s="267"/>
      <c r="M577" s="268" t="s">
        <v>1</v>
      </c>
      <c r="N577" s="269" t="s">
        <v>44</v>
      </c>
      <c r="O577" s="92"/>
      <c r="P577" s="229">
        <f>O577*H577</f>
        <v>0</v>
      </c>
      <c r="Q577" s="229">
        <v>0.0195</v>
      </c>
      <c r="R577" s="229">
        <f>Q577*H577</f>
        <v>0.0195</v>
      </c>
      <c r="S577" s="229">
        <v>0</v>
      </c>
      <c r="T577" s="230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31" t="s">
        <v>354</v>
      </c>
      <c r="AT577" s="231" t="s">
        <v>281</v>
      </c>
      <c r="AU577" s="231" t="s">
        <v>89</v>
      </c>
      <c r="AY577" s="18" t="s">
        <v>199</v>
      </c>
      <c r="BE577" s="232">
        <f>IF(N577="základní",J577,0)</f>
        <v>0</v>
      </c>
      <c r="BF577" s="232">
        <f>IF(N577="snížená",J577,0)</f>
        <v>0</v>
      </c>
      <c r="BG577" s="232">
        <f>IF(N577="zákl. přenesená",J577,0)</f>
        <v>0</v>
      </c>
      <c r="BH577" s="232">
        <f>IF(N577="sníž. přenesená",J577,0)</f>
        <v>0</v>
      </c>
      <c r="BI577" s="232">
        <f>IF(N577="nulová",J577,0)</f>
        <v>0</v>
      </c>
      <c r="BJ577" s="18" t="s">
        <v>87</v>
      </c>
      <c r="BK577" s="232">
        <f>ROUND(I577*H577,2)</f>
        <v>0</v>
      </c>
      <c r="BL577" s="18" t="s">
        <v>273</v>
      </c>
      <c r="BM577" s="231" t="s">
        <v>1107</v>
      </c>
    </row>
    <row r="578" s="2" customFormat="1">
      <c r="A578" s="39"/>
      <c r="B578" s="40"/>
      <c r="C578" s="41"/>
      <c r="D578" s="235" t="s">
        <v>239</v>
      </c>
      <c r="E578" s="41"/>
      <c r="F578" s="256" t="s">
        <v>1108</v>
      </c>
      <c r="G578" s="41"/>
      <c r="H578" s="41"/>
      <c r="I578" s="257"/>
      <c r="J578" s="41"/>
      <c r="K578" s="41"/>
      <c r="L578" s="45"/>
      <c r="M578" s="258"/>
      <c r="N578" s="259"/>
      <c r="O578" s="92"/>
      <c r="P578" s="92"/>
      <c r="Q578" s="92"/>
      <c r="R578" s="92"/>
      <c r="S578" s="92"/>
      <c r="T578" s="93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239</v>
      </c>
      <c r="AU578" s="18" t="s">
        <v>89</v>
      </c>
    </row>
    <row r="579" s="13" customFormat="1">
      <c r="A579" s="13"/>
      <c r="B579" s="233"/>
      <c r="C579" s="234"/>
      <c r="D579" s="235" t="s">
        <v>207</v>
      </c>
      <c r="E579" s="236" t="s">
        <v>1</v>
      </c>
      <c r="F579" s="237" t="s">
        <v>1109</v>
      </c>
      <c r="G579" s="234"/>
      <c r="H579" s="238">
        <v>1</v>
      </c>
      <c r="I579" s="239"/>
      <c r="J579" s="234"/>
      <c r="K579" s="234"/>
      <c r="L579" s="240"/>
      <c r="M579" s="241"/>
      <c r="N579" s="242"/>
      <c r="O579" s="242"/>
      <c r="P579" s="242"/>
      <c r="Q579" s="242"/>
      <c r="R579" s="242"/>
      <c r="S579" s="242"/>
      <c r="T579" s="24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4" t="s">
        <v>207</v>
      </c>
      <c r="AU579" s="244" t="s">
        <v>89</v>
      </c>
      <c r="AV579" s="13" t="s">
        <v>89</v>
      </c>
      <c r="AW579" s="13" t="s">
        <v>34</v>
      </c>
      <c r="AX579" s="13" t="s">
        <v>87</v>
      </c>
      <c r="AY579" s="244" t="s">
        <v>199</v>
      </c>
    </row>
    <row r="580" s="2" customFormat="1" ht="24.15" customHeight="1">
      <c r="A580" s="39"/>
      <c r="B580" s="40"/>
      <c r="C580" s="220" t="s">
        <v>1110</v>
      </c>
      <c r="D580" s="220" t="s">
        <v>201</v>
      </c>
      <c r="E580" s="221" t="s">
        <v>1111</v>
      </c>
      <c r="F580" s="222" t="s">
        <v>1112</v>
      </c>
      <c r="G580" s="223" t="s">
        <v>342</v>
      </c>
      <c r="H580" s="224">
        <v>1</v>
      </c>
      <c r="I580" s="225"/>
      <c r="J580" s="226">
        <f>ROUND(I580*H580,2)</f>
        <v>0</v>
      </c>
      <c r="K580" s="222" t="s">
        <v>204</v>
      </c>
      <c r="L580" s="45"/>
      <c r="M580" s="227" t="s">
        <v>1</v>
      </c>
      <c r="N580" s="228" t="s">
        <v>44</v>
      </c>
      <c r="O580" s="92"/>
      <c r="P580" s="229">
        <f>O580*H580</f>
        <v>0</v>
      </c>
      <c r="Q580" s="229">
        <v>0</v>
      </c>
      <c r="R580" s="229">
        <f>Q580*H580</f>
        <v>0</v>
      </c>
      <c r="S580" s="229">
        <v>0</v>
      </c>
      <c r="T580" s="230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31" t="s">
        <v>273</v>
      </c>
      <c r="AT580" s="231" t="s">
        <v>201</v>
      </c>
      <c r="AU580" s="231" t="s">
        <v>89</v>
      </c>
      <c r="AY580" s="18" t="s">
        <v>199</v>
      </c>
      <c r="BE580" s="232">
        <f>IF(N580="základní",J580,0)</f>
        <v>0</v>
      </c>
      <c r="BF580" s="232">
        <f>IF(N580="snížená",J580,0)</f>
        <v>0</v>
      </c>
      <c r="BG580" s="232">
        <f>IF(N580="zákl. přenesená",J580,0)</f>
        <v>0</v>
      </c>
      <c r="BH580" s="232">
        <f>IF(N580="sníž. přenesená",J580,0)</f>
        <v>0</v>
      </c>
      <c r="BI580" s="232">
        <f>IF(N580="nulová",J580,0)</f>
        <v>0</v>
      </c>
      <c r="BJ580" s="18" t="s">
        <v>87</v>
      </c>
      <c r="BK580" s="232">
        <f>ROUND(I580*H580,2)</f>
        <v>0</v>
      </c>
      <c r="BL580" s="18" t="s">
        <v>273</v>
      </c>
      <c r="BM580" s="231" t="s">
        <v>1113</v>
      </c>
    </row>
    <row r="581" s="2" customFormat="1" ht="24.15" customHeight="1">
      <c r="A581" s="39"/>
      <c r="B581" s="40"/>
      <c r="C581" s="260" t="s">
        <v>1114</v>
      </c>
      <c r="D581" s="260" t="s">
        <v>281</v>
      </c>
      <c r="E581" s="261" t="s">
        <v>1115</v>
      </c>
      <c r="F581" s="262" t="s">
        <v>1116</v>
      </c>
      <c r="G581" s="263" t="s">
        <v>342</v>
      </c>
      <c r="H581" s="264">
        <v>1</v>
      </c>
      <c r="I581" s="265"/>
      <c r="J581" s="266">
        <f>ROUND(I581*H581,2)</f>
        <v>0</v>
      </c>
      <c r="K581" s="262" t="s">
        <v>357</v>
      </c>
      <c r="L581" s="267"/>
      <c r="M581" s="268" t="s">
        <v>1</v>
      </c>
      <c r="N581" s="269" t="s">
        <v>44</v>
      </c>
      <c r="O581" s="92"/>
      <c r="P581" s="229">
        <f>O581*H581</f>
        <v>0</v>
      </c>
      <c r="Q581" s="229">
        <v>0.020500000000000001</v>
      </c>
      <c r="R581" s="229">
        <f>Q581*H581</f>
        <v>0.020500000000000001</v>
      </c>
      <c r="S581" s="229">
        <v>0</v>
      </c>
      <c r="T581" s="230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31" t="s">
        <v>354</v>
      </c>
      <c r="AT581" s="231" t="s">
        <v>281</v>
      </c>
      <c r="AU581" s="231" t="s">
        <v>89</v>
      </c>
      <c r="AY581" s="18" t="s">
        <v>199</v>
      </c>
      <c r="BE581" s="232">
        <f>IF(N581="základní",J581,0)</f>
        <v>0</v>
      </c>
      <c r="BF581" s="232">
        <f>IF(N581="snížená",J581,0)</f>
        <v>0</v>
      </c>
      <c r="BG581" s="232">
        <f>IF(N581="zákl. přenesená",J581,0)</f>
        <v>0</v>
      </c>
      <c r="BH581" s="232">
        <f>IF(N581="sníž. přenesená",J581,0)</f>
        <v>0</v>
      </c>
      <c r="BI581" s="232">
        <f>IF(N581="nulová",J581,0)</f>
        <v>0</v>
      </c>
      <c r="BJ581" s="18" t="s">
        <v>87</v>
      </c>
      <c r="BK581" s="232">
        <f>ROUND(I581*H581,2)</f>
        <v>0</v>
      </c>
      <c r="BL581" s="18" t="s">
        <v>273</v>
      </c>
      <c r="BM581" s="231" t="s">
        <v>1117</v>
      </c>
    </row>
    <row r="582" s="2" customFormat="1">
      <c r="A582" s="39"/>
      <c r="B582" s="40"/>
      <c r="C582" s="41"/>
      <c r="D582" s="235" t="s">
        <v>239</v>
      </c>
      <c r="E582" s="41"/>
      <c r="F582" s="256" t="s">
        <v>1118</v>
      </c>
      <c r="G582" s="41"/>
      <c r="H582" s="41"/>
      <c r="I582" s="257"/>
      <c r="J582" s="41"/>
      <c r="K582" s="41"/>
      <c r="L582" s="45"/>
      <c r="M582" s="258"/>
      <c r="N582" s="259"/>
      <c r="O582" s="92"/>
      <c r="P582" s="92"/>
      <c r="Q582" s="92"/>
      <c r="R582" s="92"/>
      <c r="S582" s="92"/>
      <c r="T582" s="93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239</v>
      </c>
      <c r="AU582" s="18" t="s">
        <v>89</v>
      </c>
    </row>
    <row r="583" s="13" customFormat="1">
      <c r="A583" s="13"/>
      <c r="B583" s="233"/>
      <c r="C583" s="234"/>
      <c r="D583" s="235" t="s">
        <v>207</v>
      </c>
      <c r="E583" s="236" t="s">
        <v>1</v>
      </c>
      <c r="F583" s="237" t="s">
        <v>1119</v>
      </c>
      <c r="G583" s="234"/>
      <c r="H583" s="238">
        <v>1</v>
      </c>
      <c r="I583" s="239"/>
      <c r="J583" s="234"/>
      <c r="K583" s="234"/>
      <c r="L583" s="240"/>
      <c r="M583" s="241"/>
      <c r="N583" s="242"/>
      <c r="O583" s="242"/>
      <c r="P583" s="242"/>
      <c r="Q583" s="242"/>
      <c r="R583" s="242"/>
      <c r="S583" s="242"/>
      <c r="T583" s="24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4" t="s">
        <v>207</v>
      </c>
      <c r="AU583" s="244" t="s">
        <v>89</v>
      </c>
      <c r="AV583" s="13" t="s">
        <v>89</v>
      </c>
      <c r="AW583" s="13" t="s">
        <v>34</v>
      </c>
      <c r="AX583" s="13" t="s">
        <v>87</v>
      </c>
      <c r="AY583" s="244" t="s">
        <v>199</v>
      </c>
    </row>
    <row r="584" s="2" customFormat="1" ht="24.15" customHeight="1">
      <c r="A584" s="39"/>
      <c r="B584" s="40"/>
      <c r="C584" s="220" t="s">
        <v>1120</v>
      </c>
      <c r="D584" s="220" t="s">
        <v>201</v>
      </c>
      <c r="E584" s="221" t="s">
        <v>1121</v>
      </c>
      <c r="F584" s="222" t="s">
        <v>1122</v>
      </c>
      <c r="G584" s="223" t="s">
        <v>342</v>
      </c>
      <c r="H584" s="224">
        <v>1</v>
      </c>
      <c r="I584" s="225"/>
      <c r="J584" s="226">
        <f>ROUND(I584*H584,2)</f>
        <v>0</v>
      </c>
      <c r="K584" s="222" t="s">
        <v>204</v>
      </c>
      <c r="L584" s="45"/>
      <c r="M584" s="227" t="s">
        <v>1</v>
      </c>
      <c r="N584" s="228" t="s">
        <v>44</v>
      </c>
      <c r="O584" s="92"/>
      <c r="P584" s="229">
        <f>O584*H584</f>
        <v>0</v>
      </c>
      <c r="Q584" s="229">
        <v>0</v>
      </c>
      <c r="R584" s="229">
        <f>Q584*H584</f>
        <v>0</v>
      </c>
      <c r="S584" s="229">
        <v>0</v>
      </c>
      <c r="T584" s="230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31" t="s">
        <v>273</v>
      </c>
      <c r="AT584" s="231" t="s">
        <v>201</v>
      </c>
      <c r="AU584" s="231" t="s">
        <v>89</v>
      </c>
      <c r="AY584" s="18" t="s">
        <v>199</v>
      </c>
      <c r="BE584" s="232">
        <f>IF(N584="základní",J584,0)</f>
        <v>0</v>
      </c>
      <c r="BF584" s="232">
        <f>IF(N584="snížená",J584,0)</f>
        <v>0</v>
      </c>
      <c r="BG584" s="232">
        <f>IF(N584="zákl. přenesená",J584,0)</f>
        <v>0</v>
      </c>
      <c r="BH584" s="232">
        <f>IF(N584="sníž. přenesená",J584,0)</f>
        <v>0</v>
      </c>
      <c r="BI584" s="232">
        <f>IF(N584="nulová",J584,0)</f>
        <v>0</v>
      </c>
      <c r="BJ584" s="18" t="s">
        <v>87</v>
      </c>
      <c r="BK584" s="232">
        <f>ROUND(I584*H584,2)</f>
        <v>0</v>
      </c>
      <c r="BL584" s="18" t="s">
        <v>273</v>
      </c>
      <c r="BM584" s="231" t="s">
        <v>1123</v>
      </c>
    </row>
    <row r="585" s="2" customFormat="1" ht="24.15" customHeight="1">
      <c r="A585" s="39"/>
      <c r="B585" s="40"/>
      <c r="C585" s="260" t="s">
        <v>1124</v>
      </c>
      <c r="D585" s="260" t="s">
        <v>281</v>
      </c>
      <c r="E585" s="261" t="s">
        <v>1125</v>
      </c>
      <c r="F585" s="262" t="s">
        <v>1126</v>
      </c>
      <c r="G585" s="263" t="s">
        <v>342</v>
      </c>
      <c r="H585" s="264">
        <v>1</v>
      </c>
      <c r="I585" s="265"/>
      <c r="J585" s="266">
        <f>ROUND(I585*H585,2)</f>
        <v>0</v>
      </c>
      <c r="K585" s="262" t="s">
        <v>357</v>
      </c>
      <c r="L585" s="267"/>
      <c r="M585" s="268" t="s">
        <v>1</v>
      </c>
      <c r="N585" s="269" t="s">
        <v>44</v>
      </c>
      <c r="O585" s="92"/>
      <c r="P585" s="229">
        <f>O585*H585</f>
        <v>0</v>
      </c>
      <c r="Q585" s="229">
        <v>0.032000000000000001</v>
      </c>
      <c r="R585" s="229">
        <f>Q585*H585</f>
        <v>0.032000000000000001</v>
      </c>
      <c r="S585" s="229">
        <v>0</v>
      </c>
      <c r="T585" s="230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31" t="s">
        <v>354</v>
      </c>
      <c r="AT585" s="231" t="s">
        <v>281</v>
      </c>
      <c r="AU585" s="231" t="s">
        <v>89</v>
      </c>
      <c r="AY585" s="18" t="s">
        <v>199</v>
      </c>
      <c r="BE585" s="232">
        <f>IF(N585="základní",J585,0)</f>
        <v>0</v>
      </c>
      <c r="BF585" s="232">
        <f>IF(N585="snížená",J585,0)</f>
        <v>0</v>
      </c>
      <c r="BG585" s="232">
        <f>IF(N585="zákl. přenesená",J585,0)</f>
        <v>0</v>
      </c>
      <c r="BH585" s="232">
        <f>IF(N585="sníž. přenesená",J585,0)</f>
        <v>0</v>
      </c>
      <c r="BI585" s="232">
        <f>IF(N585="nulová",J585,0)</f>
        <v>0</v>
      </c>
      <c r="BJ585" s="18" t="s">
        <v>87</v>
      </c>
      <c r="BK585" s="232">
        <f>ROUND(I585*H585,2)</f>
        <v>0</v>
      </c>
      <c r="BL585" s="18" t="s">
        <v>273</v>
      </c>
      <c r="BM585" s="231" t="s">
        <v>1127</v>
      </c>
    </row>
    <row r="586" s="2" customFormat="1">
      <c r="A586" s="39"/>
      <c r="B586" s="40"/>
      <c r="C586" s="41"/>
      <c r="D586" s="235" t="s">
        <v>239</v>
      </c>
      <c r="E586" s="41"/>
      <c r="F586" s="256" t="s">
        <v>1128</v>
      </c>
      <c r="G586" s="41"/>
      <c r="H586" s="41"/>
      <c r="I586" s="257"/>
      <c r="J586" s="41"/>
      <c r="K586" s="41"/>
      <c r="L586" s="45"/>
      <c r="M586" s="258"/>
      <c r="N586" s="259"/>
      <c r="O586" s="92"/>
      <c r="P586" s="92"/>
      <c r="Q586" s="92"/>
      <c r="R586" s="92"/>
      <c r="S586" s="92"/>
      <c r="T586" s="93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239</v>
      </c>
      <c r="AU586" s="18" t="s">
        <v>89</v>
      </c>
    </row>
    <row r="587" s="13" customFormat="1">
      <c r="A587" s="13"/>
      <c r="B587" s="233"/>
      <c r="C587" s="234"/>
      <c r="D587" s="235" t="s">
        <v>207</v>
      </c>
      <c r="E587" s="236" t="s">
        <v>1</v>
      </c>
      <c r="F587" s="237" t="s">
        <v>1129</v>
      </c>
      <c r="G587" s="234"/>
      <c r="H587" s="238">
        <v>1</v>
      </c>
      <c r="I587" s="239"/>
      <c r="J587" s="234"/>
      <c r="K587" s="234"/>
      <c r="L587" s="240"/>
      <c r="M587" s="241"/>
      <c r="N587" s="242"/>
      <c r="O587" s="242"/>
      <c r="P587" s="242"/>
      <c r="Q587" s="242"/>
      <c r="R587" s="242"/>
      <c r="S587" s="242"/>
      <c r="T587" s="24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4" t="s">
        <v>207</v>
      </c>
      <c r="AU587" s="244" t="s">
        <v>89</v>
      </c>
      <c r="AV587" s="13" t="s">
        <v>89</v>
      </c>
      <c r="AW587" s="13" t="s">
        <v>34</v>
      </c>
      <c r="AX587" s="13" t="s">
        <v>87</v>
      </c>
      <c r="AY587" s="244" t="s">
        <v>199</v>
      </c>
    </row>
    <row r="588" s="2" customFormat="1" ht="24.15" customHeight="1">
      <c r="A588" s="39"/>
      <c r="B588" s="40"/>
      <c r="C588" s="220" t="s">
        <v>1130</v>
      </c>
      <c r="D588" s="220" t="s">
        <v>201</v>
      </c>
      <c r="E588" s="221" t="s">
        <v>1131</v>
      </c>
      <c r="F588" s="222" t="s">
        <v>1132</v>
      </c>
      <c r="G588" s="223" t="s">
        <v>342</v>
      </c>
      <c r="H588" s="224">
        <v>1</v>
      </c>
      <c r="I588" s="225"/>
      <c r="J588" s="226">
        <f>ROUND(I588*H588,2)</f>
        <v>0</v>
      </c>
      <c r="K588" s="222" t="s">
        <v>204</v>
      </c>
      <c r="L588" s="45"/>
      <c r="M588" s="227" t="s">
        <v>1</v>
      </c>
      <c r="N588" s="228" t="s">
        <v>44</v>
      </c>
      <c r="O588" s="92"/>
      <c r="P588" s="229">
        <f>O588*H588</f>
        <v>0</v>
      </c>
      <c r="Q588" s="229">
        <v>0</v>
      </c>
      <c r="R588" s="229">
        <f>Q588*H588</f>
        <v>0</v>
      </c>
      <c r="S588" s="229">
        <v>0</v>
      </c>
      <c r="T588" s="230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31" t="s">
        <v>273</v>
      </c>
      <c r="AT588" s="231" t="s">
        <v>201</v>
      </c>
      <c r="AU588" s="231" t="s">
        <v>89</v>
      </c>
      <c r="AY588" s="18" t="s">
        <v>199</v>
      </c>
      <c r="BE588" s="232">
        <f>IF(N588="základní",J588,0)</f>
        <v>0</v>
      </c>
      <c r="BF588" s="232">
        <f>IF(N588="snížená",J588,0)</f>
        <v>0</v>
      </c>
      <c r="BG588" s="232">
        <f>IF(N588="zákl. přenesená",J588,0)</f>
        <v>0</v>
      </c>
      <c r="BH588" s="232">
        <f>IF(N588="sníž. přenesená",J588,0)</f>
        <v>0</v>
      </c>
      <c r="BI588" s="232">
        <f>IF(N588="nulová",J588,0)</f>
        <v>0</v>
      </c>
      <c r="BJ588" s="18" t="s">
        <v>87</v>
      </c>
      <c r="BK588" s="232">
        <f>ROUND(I588*H588,2)</f>
        <v>0</v>
      </c>
      <c r="BL588" s="18" t="s">
        <v>273</v>
      </c>
      <c r="BM588" s="231" t="s">
        <v>1133</v>
      </c>
    </row>
    <row r="589" s="2" customFormat="1" ht="24.15" customHeight="1">
      <c r="A589" s="39"/>
      <c r="B589" s="40"/>
      <c r="C589" s="260" t="s">
        <v>1134</v>
      </c>
      <c r="D589" s="260" t="s">
        <v>281</v>
      </c>
      <c r="E589" s="261" t="s">
        <v>1135</v>
      </c>
      <c r="F589" s="262" t="s">
        <v>1136</v>
      </c>
      <c r="G589" s="263" t="s">
        <v>342</v>
      </c>
      <c r="H589" s="264">
        <v>1</v>
      </c>
      <c r="I589" s="265"/>
      <c r="J589" s="266">
        <f>ROUND(I589*H589,2)</f>
        <v>0</v>
      </c>
      <c r="K589" s="262" t="s">
        <v>357</v>
      </c>
      <c r="L589" s="267"/>
      <c r="M589" s="268" t="s">
        <v>1</v>
      </c>
      <c r="N589" s="269" t="s">
        <v>44</v>
      </c>
      <c r="O589" s="92"/>
      <c r="P589" s="229">
        <f>O589*H589</f>
        <v>0</v>
      </c>
      <c r="Q589" s="229">
        <v>0.040000000000000001</v>
      </c>
      <c r="R589" s="229">
        <f>Q589*H589</f>
        <v>0.040000000000000001</v>
      </c>
      <c r="S589" s="229">
        <v>0</v>
      </c>
      <c r="T589" s="230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31" t="s">
        <v>354</v>
      </c>
      <c r="AT589" s="231" t="s">
        <v>281</v>
      </c>
      <c r="AU589" s="231" t="s">
        <v>89</v>
      </c>
      <c r="AY589" s="18" t="s">
        <v>199</v>
      </c>
      <c r="BE589" s="232">
        <f>IF(N589="základní",J589,0)</f>
        <v>0</v>
      </c>
      <c r="BF589" s="232">
        <f>IF(N589="snížená",J589,0)</f>
        <v>0</v>
      </c>
      <c r="BG589" s="232">
        <f>IF(N589="zákl. přenesená",J589,0)</f>
        <v>0</v>
      </c>
      <c r="BH589" s="232">
        <f>IF(N589="sníž. přenesená",J589,0)</f>
        <v>0</v>
      </c>
      <c r="BI589" s="232">
        <f>IF(N589="nulová",J589,0)</f>
        <v>0</v>
      </c>
      <c r="BJ589" s="18" t="s">
        <v>87</v>
      </c>
      <c r="BK589" s="232">
        <f>ROUND(I589*H589,2)</f>
        <v>0</v>
      </c>
      <c r="BL589" s="18" t="s">
        <v>273</v>
      </c>
      <c r="BM589" s="231" t="s">
        <v>1137</v>
      </c>
    </row>
    <row r="590" s="2" customFormat="1">
      <c r="A590" s="39"/>
      <c r="B590" s="40"/>
      <c r="C590" s="41"/>
      <c r="D590" s="235" t="s">
        <v>239</v>
      </c>
      <c r="E590" s="41"/>
      <c r="F590" s="256" t="s">
        <v>1138</v>
      </c>
      <c r="G590" s="41"/>
      <c r="H590" s="41"/>
      <c r="I590" s="257"/>
      <c r="J590" s="41"/>
      <c r="K590" s="41"/>
      <c r="L590" s="45"/>
      <c r="M590" s="258"/>
      <c r="N590" s="259"/>
      <c r="O590" s="92"/>
      <c r="P590" s="92"/>
      <c r="Q590" s="92"/>
      <c r="R590" s="92"/>
      <c r="S590" s="92"/>
      <c r="T590" s="93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239</v>
      </c>
      <c r="AU590" s="18" t="s">
        <v>89</v>
      </c>
    </row>
    <row r="591" s="13" customFormat="1">
      <c r="A591" s="13"/>
      <c r="B591" s="233"/>
      <c r="C591" s="234"/>
      <c r="D591" s="235" t="s">
        <v>207</v>
      </c>
      <c r="E591" s="236" t="s">
        <v>1</v>
      </c>
      <c r="F591" s="237" t="s">
        <v>1139</v>
      </c>
      <c r="G591" s="234"/>
      <c r="H591" s="238">
        <v>1</v>
      </c>
      <c r="I591" s="239"/>
      <c r="J591" s="234"/>
      <c r="K591" s="234"/>
      <c r="L591" s="240"/>
      <c r="M591" s="241"/>
      <c r="N591" s="242"/>
      <c r="O591" s="242"/>
      <c r="P591" s="242"/>
      <c r="Q591" s="242"/>
      <c r="R591" s="242"/>
      <c r="S591" s="242"/>
      <c r="T591" s="24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4" t="s">
        <v>207</v>
      </c>
      <c r="AU591" s="244" t="s">
        <v>89</v>
      </c>
      <c r="AV591" s="13" t="s">
        <v>89</v>
      </c>
      <c r="AW591" s="13" t="s">
        <v>34</v>
      </c>
      <c r="AX591" s="13" t="s">
        <v>87</v>
      </c>
      <c r="AY591" s="244" t="s">
        <v>199</v>
      </c>
    </row>
    <row r="592" s="2" customFormat="1" ht="24.15" customHeight="1">
      <c r="A592" s="39"/>
      <c r="B592" s="40"/>
      <c r="C592" s="220" t="s">
        <v>1140</v>
      </c>
      <c r="D592" s="220" t="s">
        <v>201</v>
      </c>
      <c r="E592" s="221" t="s">
        <v>1141</v>
      </c>
      <c r="F592" s="222" t="s">
        <v>1142</v>
      </c>
      <c r="G592" s="223" t="s">
        <v>217</v>
      </c>
      <c r="H592" s="224">
        <v>8.8800000000000008</v>
      </c>
      <c r="I592" s="225"/>
      <c r="J592" s="226">
        <f>ROUND(I592*H592,2)</f>
        <v>0</v>
      </c>
      <c r="K592" s="222" t="s">
        <v>204</v>
      </c>
      <c r="L592" s="45"/>
      <c r="M592" s="227" t="s">
        <v>1</v>
      </c>
      <c r="N592" s="228" t="s">
        <v>44</v>
      </c>
      <c r="O592" s="92"/>
      <c r="P592" s="229">
        <f>O592*H592</f>
        <v>0</v>
      </c>
      <c r="Q592" s="229">
        <v>0</v>
      </c>
      <c r="R592" s="229">
        <f>Q592*H592</f>
        <v>0</v>
      </c>
      <c r="S592" s="229">
        <v>0.0050000000000000001</v>
      </c>
      <c r="T592" s="230">
        <f>S592*H592</f>
        <v>0.044400000000000002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31" t="s">
        <v>273</v>
      </c>
      <c r="AT592" s="231" t="s">
        <v>201</v>
      </c>
      <c r="AU592" s="231" t="s">
        <v>89</v>
      </c>
      <c r="AY592" s="18" t="s">
        <v>199</v>
      </c>
      <c r="BE592" s="232">
        <f>IF(N592="základní",J592,0)</f>
        <v>0</v>
      </c>
      <c r="BF592" s="232">
        <f>IF(N592="snížená",J592,0)</f>
        <v>0</v>
      </c>
      <c r="BG592" s="232">
        <f>IF(N592="zákl. přenesená",J592,0)</f>
        <v>0</v>
      </c>
      <c r="BH592" s="232">
        <f>IF(N592="sníž. přenesená",J592,0)</f>
        <v>0</v>
      </c>
      <c r="BI592" s="232">
        <f>IF(N592="nulová",J592,0)</f>
        <v>0</v>
      </c>
      <c r="BJ592" s="18" t="s">
        <v>87</v>
      </c>
      <c r="BK592" s="232">
        <f>ROUND(I592*H592,2)</f>
        <v>0</v>
      </c>
      <c r="BL592" s="18" t="s">
        <v>273</v>
      </c>
      <c r="BM592" s="231" t="s">
        <v>1143</v>
      </c>
    </row>
    <row r="593" s="13" customFormat="1">
      <c r="A593" s="13"/>
      <c r="B593" s="233"/>
      <c r="C593" s="234"/>
      <c r="D593" s="235" t="s">
        <v>207</v>
      </c>
      <c r="E593" s="236" t="s">
        <v>1</v>
      </c>
      <c r="F593" s="237" t="s">
        <v>1060</v>
      </c>
      <c r="G593" s="234"/>
      <c r="H593" s="238">
        <v>8.8800000000000008</v>
      </c>
      <c r="I593" s="239"/>
      <c r="J593" s="234"/>
      <c r="K593" s="234"/>
      <c r="L593" s="240"/>
      <c r="M593" s="241"/>
      <c r="N593" s="242"/>
      <c r="O593" s="242"/>
      <c r="P593" s="242"/>
      <c r="Q593" s="242"/>
      <c r="R593" s="242"/>
      <c r="S593" s="242"/>
      <c r="T593" s="24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4" t="s">
        <v>207</v>
      </c>
      <c r="AU593" s="244" t="s">
        <v>89</v>
      </c>
      <c r="AV593" s="13" t="s">
        <v>89</v>
      </c>
      <c r="AW593" s="13" t="s">
        <v>34</v>
      </c>
      <c r="AX593" s="13" t="s">
        <v>87</v>
      </c>
      <c r="AY593" s="244" t="s">
        <v>199</v>
      </c>
    </row>
    <row r="594" s="2" customFormat="1" ht="24.15" customHeight="1">
      <c r="A594" s="39"/>
      <c r="B594" s="40"/>
      <c r="C594" s="220" t="s">
        <v>1144</v>
      </c>
      <c r="D594" s="220" t="s">
        <v>201</v>
      </c>
      <c r="E594" s="221" t="s">
        <v>1145</v>
      </c>
      <c r="F594" s="222" t="s">
        <v>1146</v>
      </c>
      <c r="G594" s="223" t="s">
        <v>257</v>
      </c>
      <c r="H594" s="224">
        <v>2.4550000000000001</v>
      </c>
      <c r="I594" s="225"/>
      <c r="J594" s="226">
        <f>ROUND(I594*H594,2)</f>
        <v>0</v>
      </c>
      <c r="K594" s="222" t="s">
        <v>204</v>
      </c>
      <c r="L594" s="45"/>
      <c r="M594" s="227" t="s">
        <v>1</v>
      </c>
      <c r="N594" s="228" t="s">
        <v>44</v>
      </c>
      <c r="O594" s="92"/>
      <c r="P594" s="229">
        <f>O594*H594</f>
        <v>0</v>
      </c>
      <c r="Q594" s="229">
        <v>0</v>
      </c>
      <c r="R594" s="229">
        <f>Q594*H594</f>
        <v>0</v>
      </c>
      <c r="S594" s="229">
        <v>0</v>
      </c>
      <c r="T594" s="230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31" t="s">
        <v>273</v>
      </c>
      <c r="AT594" s="231" t="s">
        <v>201</v>
      </c>
      <c r="AU594" s="231" t="s">
        <v>89</v>
      </c>
      <c r="AY594" s="18" t="s">
        <v>199</v>
      </c>
      <c r="BE594" s="232">
        <f>IF(N594="základní",J594,0)</f>
        <v>0</v>
      </c>
      <c r="BF594" s="232">
        <f>IF(N594="snížená",J594,0)</f>
        <v>0</v>
      </c>
      <c r="BG594" s="232">
        <f>IF(N594="zákl. přenesená",J594,0)</f>
        <v>0</v>
      </c>
      <c r="BH594" s="232">
        <f>IF(N594="sníž. přenesená",J594,0)</f>
        <v>0</v>
      </c>
      <c r="BI594" s="232">
        <f>IF(N594="nulová",J594,0)</f>
        <v>0</v>
      </c>
      <c r="BJ594" s="18" t="s">
        <v>87</v>
      </c>
      <c r="BK594" s="232">
        <f>ROUND(I594*H594,2)</f>
        <v>0</v>
      </c>
      <c r="BL594" s="18" t="s">
        <v>273</v>
      </c>
      <c r="BM594" s="231" t="s">
        <v>1147</v>
      </c>
    </row>
    <row r="595" s="12" customFormat="1" ht="22.8" customHeight="1">
      <c r="A595" s="12"/>
      <c r="B595" s="204"/>
      <c r="C595" s="205"/>
      <c r="D595" s="206" t="s">
        <v>78</v>
      </c>
      <c r="E595" s="218" t="s">
        <v>1148</v>
      </c>
      <c r="F595" s="218" t="s">
        <v>1149</v>
      </c>
      <c r="G595" s="205"/>
      <c r="H595" s="205"/>
      <c r="I595" s="208"/>
      <c r="J595" s="219">
        <f>BK595</f>
        <v>0</v>
      </c>
      <c r="K595" s="205"/>
      <c r="L595" s="210"/>
      <c r="M595" s="211"/>
      <c r="N595" s="212"/>
      <c r="O595" s="212"/>
      <c r="P595" s="213">
        <f>SUM(P596:P673)</f>
        <v>0</v>
      </c>
      <c r="Q595" s="212"/>
      <c r="R595" s="213">
        <f>SUM(R596:R673)</f>
        <v>18.120000000000001</v>
      </c>
      <c r="S595" s="212"/>
      <c r="T595" s="214">
        <f>SUM(T596:T673)</f>
        <v>19.918287000000003</v>
      </c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R595" s="215" t="s">
        <v>89</v>
      </c>
      <c r="AT595" s="216" t="s">
        <v>78</v>
      </c>
      <c r="AU595" s="216" t="s">
        <v>87</v>
      </c>
      <c r="AY595" s="215" t="s">
        <v>199</v>
      </c>
      <c r="BK595" s="217">
        <f>SUM(BK596:BK673)</f>
        <v>0</v>
      </c>
    </row>
    <row r="596" s="2" customFormat="1" ht="16.5" customHeight="1">
      <c r="A596" s="39"/>
      <c r="B596" s="40"/>
      <c r="C596" s="220" t="s">
        <v>1150</v>
      </c>
      <c r="D596" s="220" t="s">
        <v>201</v>
      </c>
      <c r="E596" s="221" t="s">
        <v>1151</v>
      </c>
      <c r="F596" s="222" t="s">
        <v>1152</v>
      </c>
      <c r="G596" s="223" t="s">
        <v>500</v>
      </c>
      <c r="H596" s="224">
        <v>1</v>
      </c>
      <c r="I596" s="225"/>
      <c r="J596" s="226">
        <f>ROUND(I596*H596,2)</f>
        <v>0</v>
      </c>
      <c r="K596" s="222" t="s">
        <v>357</v>
      </c>
      <c r="L596" s="45"/>
      <c r="M596" s="227" t="s">
        <v>1</v>
      </c>
      <c r="N596" s="228" t="s">
        <v>44</v>
      </c>
      <c r="O596" s="92"/>
      <c r="P596" s="229">
        <f>O596*H596</f>
        <v>0</v>
      </c>
      <c r="Q596" s="229">
        <v>2</v>
      </c>
      <c r="R596" s="229">
        <f>Q596*H596</f>
        <v>2</v>
      </c>
      <c r="S596" s="229">
        <v>2</v>
      </c>
      <c r="T596" s="230">
        <f>S596*H596</f>
        <v>2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31" t="s">
        <v>273</v>
      </c>
      <c r="AT596" s="231" t="s">
        <v>201</v>
      </c>
      <c r="AU596" s="231" t="s">
        <v>89</v>
      </c>
      <c r="AY596" s="18" t="s">
        <v>199</v>
      </c>
      <c r="BE596" s="232">
        <f>IF(N596="základní",J596,0)</f>
        <v>0</v>
      </c>
      <c r="BF596" s="232">
        <f>IF(N596="snížená",J596,0)</f>
        <v>0</v>
      </c>
      <c r="BG596" s="232">
        <f>IF(N596="zákl. přenesená",J596,0)</f>
        <v>0</v>
      </c>
      <c r="BH596" s="232">
        <f>IF(N596="sníž. přenesená",J596,0)</f>
        <v>0</v>
      </c>
      <c r="BI596" s="232">
        <f>IF(N596="nulová",J596,0)</f>
        <v>0</v>
      </c>
      <c r="BJ596" s="18" t="s">
        <v>87</v>
      </c>
      <c r="BK596" s="232">
        <f>ROUND(I596*H596,2)</f>
        <v>0</v>
      </c>
      <c r="BL596" s="18" t="s">
        <v>273</v>
      </c>
      <c r="BM596" s="231" t="s">
        <v>1153</v>
      </c>
    </row>
    <row r="597" s="2" customFormat="1">
      <c r="A597" s="39"/>
      <c r="B597" s="40"/>
      <c r="C597" s="41"/>
      <c r="D597" s="235" t="s">
        <v>239</v>
      </c>
      <c r="E597" s="41"/>
      <c r="F597" s="256" t="s">
        <v>1154</v>
      </c>
      <c r="G597" s="41"/>
      <c r="H597" s="41"/>
      <c r="I597" s="257"/>
      <c r="J597" s="41"/>
      <c r="K597" s="41"/>
      <c r="L597" s="45"/>
      <c r="M597" s="258"/>
      <c r="N597" s="259"/>
      <c r="O597" s="92"/>
      <c r="P597" s="92"/>
      <c r="Q597" s="92"/>
      <c r="R597" s="92"/>
      <c r="S597" s="92"/>
      <c r="T597" s="93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239</v>
      </c>
      <c r="AU597" s="18" t="s">
        <v>89</v>
      </c>
    </row>
    <row r="598" s="13" customFormat="1">
      <c r="A598" s="13"/>
      <c r="B598" s="233"/>
      <c r="C598" s="234"/>
      <c r="D598" s="235" t="s">
        <v>207</v>
      </c>
      <c r="E598" s="236" t="s">
        <v>1</v>
      </c>
      <c r="F598" s="237" t="s">
        <v>513</v>
      </c>
      <c r="G598" s="234"/>
      <c r="H598" s="238">
        <v>1</v>
      </c>
      <c r="I598" s="239"/>
      <c r="J598" s="234"/>
      <c r="K598" s="234"/>
      <c r="L598" s="240"/>
      <c r="M598" s="241"/>
      <c r="N598" s="242"/>
      <c r="O598" s="242"/>
      <c r="P598" s="242"/>
      <c r="Q598" s="242"/>
      <c r="R598" s="242"/>
      <c r="S598" s="242"/>
      <c r="T598" s="24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4" t="s">
        <v>207</v>
      </c>
      <c r="AU598" s="244" t="s">
        <v>89</v>
      </c>
      <c r="AV598" s="13" t="s">
        <v>89</v>
      </c>
      <c r="AW598" s="13" t="s">
        <v>34</v>
      </c>
      <c r="AX598" s="13" t="s">
        <v>87</v>
      </c>
      <c r="AY598" s="244" t="s">
        <v>199</v>
      </c>
    </row>
    <row r="599" s="2" customFormat="1" ht="24.15" customHeight="1">
      <c r="A599" s="39"/>
      <c r="B599" s="40"/>
      <c r="C599" s="220" t="s">
        <v>1155</v>
      </c>
      <c r="D599" s="220" t="s">
        <v>201</v>
      </c>
      <c r="E599" s="221" t="s">
        <v>1156</v>
      </c>
      <c r="F599" s="222" t="s">
        <v>1157</v>
      </c>
      <c r="G599" s="223" t="s">
        <v>342</v>
      </c>
      <c r="H599" s="224">
        <v>5</v>
      </c>
      <c r="I599" s="225"/>
      <c r="J599" s="226">
        <f>ROUND(I599*H599,2)</f>
        <v>0</v>
      </c>
      <c r="K599" s="222" t="s">
        <v>357</v>
      </c>
      <c r="L599" s="45"/>
      <c r="M599" s="227" t="s">
        <v>1</v>
      </c>
      <c r="N599" s="228" t="s">
        <v>44</v>
      </c>
      <c r="O599" s="92"/>
      <c r="P599" s="229">
        <f>O599*H599</f>
        <v>0</v>
      </c>
      <c r="Q599" s="229">
        <v>0.20000000000000001</v>
      </c>
      <c r="R599" s="229">
        <f>Q599*H599</f>
        <v>1</v>
      </c>
      <c r="S599" s="229">
        <v>0.20000000000000001</v>
      </c>
      <c r="T599" s="230">
        <f>S599*H599</f>
        <v>1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31" t="s">
        <v>273</v>
      </c>
      <c r="AT599" s="231" t="s">
        <v>201</v>
      </c>
      <c r="AU599" s="231" t="s">
        <v>89</v>
      </c>
      <c r="AY599" s="18" t="s">
        <v>199</v>
      </c>
      <c r="BE599" s="232">
        <f>IF(N599="základní",J599,0)</f>
        <v>0</v>
      </c>
      <c r="BF599" s="232">
        <f>IF(N599="snížená",J599,0)</f>
        <v>0</v>
      </c>
      <c r="BG599" s="232">
        <f>IF(N599="zákl. přenesená",J599,0)</f>
        <v>0</v>
      </c>
      <c r="BH599" s="232">
        <f>IF(N599="sníž. přenesená",J599,0)</f>
        <v>0</v>
      </c>
      <c r="BI599" s="232">
        <f>IF(N599="nulová",J599,0)</f>
        <v>0</v>
      </c>
      <c r="BJ599" s="18" t="s">
        <v>87</v>
      </c>
      <c r="BK599" s="232">
        <f>ROUND(I599*H599,2)</f>
        <v>0</v>
      </c>
      <c r="BL599" s="18" t="s">
        <v>273</v>
      </c>
      <c r="BM599" s="231" t="s">
        <v>1158</v>
      </c>
    </row>
    <row r="600" s="2" customFormat="1">
      <c r="A600" s="39"/>
      <c r="B600" s="40"/>
      <c r="C600" s="41"/>
      <c r="D600" s="235" t="s">
        <v>239</v>
      </c>
      <c r="E600" s="41"/>
      <c r="F600" s="256" t="s">
        <v>1159</v>
      </c>
      <c r="G600" s="41"/>
      <c r="H600" s="41"/>
      <c r="I600" s="257"/>
      <c r="J600" s="41"/>
      <c r="K600" s="41"/>
      <c r="L600" s="45"/>
      <c r="M600" s="258"/>
      <c r="N600" s="259"/>
      <c r="O600" s="92"/>
      <c r="P600" s="92"/>
      <c r="Q600" s="92"/>
      <c r="R600" s="92"/>
      <c r="S600" s="92"/>
      <c r="T600" s="93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239</v>
      </c>
      <c r="AU600" s="18" t="s">
        <v>89</v>
      </c>
    </row>
    <row r="601" s="13" customFormat="1">
      <c r="A601" s="13"/>
      <c r="B601" s="233"/>
      <c r="C601" s="234"/>
      <c r="D601" s="235" t="s">
        <v>207</v>
      </c>
      <c r="E601" s="236" t="s">
        <v>1</v>
      </c>
      <c r="F601" s="237" t="s">
        <v>1160</v>
      </c>
      <c r="G601" s="234"/>
      <c r="H601" s="238">
        <v>3</v>
      </c>
      <c r="I601" s="239"/>
      <c r="J601" s="234"/>
      <c r="K601" s="234"/>
      <c r="L601" s="240"/>
      <c r="M601" s="241"/>
      <c r="N601" s="242"/>
      <c r="O601" s="242"/>
      <c r="P601" s="242"/>
      <c r="Q601" s="242"/>
      <c r="R601" s="242"/>
      <c r="S601" s="242"/>
      <c r="T601" s="243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4" t="s">
        <v>207</v>
      </c>
      <c r="AU601" s="244" t="s">
        <v>89</v>
      </c>
      <c r="AV601" s="13" t="s">
        <v>89</v>
      </c>
      <c r="AW601" s="13" t="s">
        <v>34</v>
      </c>
      <c r="AX601" s="13" t="s">
        <v>79</v>
      </c>
      <c r="AY601" s="244" t="s">
        <v>199</v>
      </c>
    </row>
    <row r="602" s="13" customFormat="1">
      <c r="A602" s="13"/>
      <c r="B602" s="233"/>
      <c r="C602" s="234"/>
      <c r="D602" s="235" t="s">
        <v>207</v>
      </c>
      <c r="E602" s="236" t="s">
        <v>1</v>
      </c>
      <c r="F602" s="237" t="s">
        <v>1161</v>
      </c>
      <c r="G602" s="234"/>
      <c r="H602" s="238">
        <v>2</v>
      </c>
      <c r="I602" s="239"/>
      <c r="J602" s="234"/>
      <c r="K602" s="234"/>
      <c r="L602" s="240"/>
      <c r="M602" s="241"/>
      <c r="N602" s="242"/>
      <c r="O602" s="242"/>
      <c r="P602" s="242"/>
      <c r="Q602" s="242"/>
      <c r="R602" s="242"/>
      <c r="S602" s="242"/>
      <c r="T602" s="24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4" t="s">
        <v>207</v>
      </c>
      <c r="AU602" s="244" t="s">
        <v>89</v>
      </c>
      <c r="AV602" s="13" t="s">
        <v>89</v>
      </c>
      <c r="AW602" s="13" t="s">
        <v>34</v>
      </c>
      <c r="AX602" s="13" t="s">
        <v>79</v>
      </c>
      <c r="AY602" s="244" t="s">
        <v>199</v>
      </c>
    </row>
    <row r="603" s="14" customFormat="1">
      <c r="A603" s="14"/>
      <c r="B603" s="245"/>
      <c r="C603" s="246"/>
      <c r="D603" s="235" t="s">
        <v>207</v>
      </c>
      <c r="E603" s="247" t="s">
        <v>1</v>
      </c>
      <c r="F603" s="248" t="s">
        <v>221</v>
      </c>
      <c r="G603" s="246"/>
      <c r="H603" s="249">
        <v>5</v>
      </c>
      <c r="I603" s="250"/>
      <c r="J603" s="246"/>
      <c r="K603" s="246"/>
      <c r="L603" s="251"/>
      <c r="M603" s="252"/>
      <c r="N603" s="253"/>
      <c r="O603" s="253"/>
      <c r="P603" s="253"/>
      <c r="Q603" s="253"/>
      <c r="R603" s="253"/>
      <c r="S603" s="253"/>
      <c r="T603" s="254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5" t="s">
        <v>207</v>
      </c>
      <c r="AU603" s="255" t="s">
        <v>89</v>
      </c>
      <c r="AV603" s="14" t="s">
        <v>205</v>
      </c>
      <c r="AW603" s="14" t="s">
        <v>34</v>
      </c>
      <c r="AX603" s="14" t="s">
        <v>87</v>
      </c>
      <c r="AY603" s="255" t="s">
        <v>199</v>
      </c>
    </row>
    <row r="604" s="2" customFormat="1" ht="24.15" customHeight="1">
      <c r="A604" s="39"/>
      <c r="B604" s="40"/>
      <c r="C604" s="220" t="s">
        <v>1162</v>
      </c>
      <c r="D604" s="220" t="s">
        <v>201</v>
      </c>
      <c r="E604" s="221" t="s">
        <v>1163</v>
      </c>
      <c r="F604" s="222" t="s">
        <v>1164</v>
      </c>
      <c r="G604" s="223" t="s">
        <v>342</v>
      </c>
      <c r="H604" s="224">
        <v>1</v>
      </c>
      <c r="I604" s="225"/>
      <c r="J604" s="226">
        <f>ROUND(I604*H604,2)</f>
        <v>0</v>
      </c>
      <c r="K604" s="222" t="s">
        <v>357</v>
      </c>
      <c r="L604" s="45"/>
      <c r="M604" s="227" t="s">
        <v>1</v>
      </c>
      <c r="N604" s="228" t="s">
        <v>44</v>
      </c>
      <c r="O604" s="92"/>
      <c r="P604" s="229">
        <f>O604*H604</f>
        <v>0</v>
      </c>
      <c r="Q604" s="229">
        <v>0.12</v>
      </c>
      <c r="R604" s="229">
        <f>Q604*H604</f>
        <v>0.12</v>
      </c>
      <c r="S604" s="229">
        <v>0.12</v>
      </c>
      <c r="T604" s="230">
        <f>S604*H604</f>
        <v>0.12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31" t="s">
        <v>273</v>
      </c>
      <c r="AT604" s="231" t="s">
        <v>201</v>
      </c>
      <c r="AU604" s="231" t="s">
        <v>89</v>
      </c>
      <c r="AY604" s="18" t="s">
        <v>199</v>
      </c>
      <c r="BE604" s="232">
        <f>IF(N604="základní",J604,0)</f>
        <v>0</v>
      </c>
      <c r="BF604" s="232">
        <f>IF(N604="snížená",J604,0)</f>
        <v>0</v>
      </c>
      <c r="BG604" s="232">
        <f>IF(N604="zákl. přenesená",J604,0)</f>
        <v>0</v>
      </c>
      <c r="BH604" s="232">
        <f>IF(N604="sníž. přenesená",J604,0)</f>
        <v>0</v>
      </c>
      <c r="BI604" s="232">
        <f>IF(N604="nulová",J604,0)</f>
        <v>0</v>
      </c>
      <c r="BJ604" s="18" t="s">
        <v>87</v>
      </c>
      <c r="BK604" s="232">
        <f>ROUND(I604*H604,2)</f>
        <v>0</v>
      </c>
      <c r="BL604" s="18" t="s">
        <v>273</v>
      </c>
      <c r="BM604" s="231" t="s">
        <v>1165</v>
      </c>
    </row>
    <row r="605" s="2" customFormat="1">
      <c r="A605" s="39"/>
      <c r="B605" s="40"/>
      <c r="C605" s="41"/>
      <c r="D605" s="235" t="s">
        <v>239</v>
      </c>
      <c r="E605" s="41"/>
      <c r="F605" s="256" t="s">
        <v>1159</v>
      </c>
      <c r="G605" s="41"/>
      <c r="H605" s="41"/>
      <c r="I605" s="257"/>
      <c r="J605" s="41"/>
      <c r="K605" s="41"/>
      <c r="L605" s="45"/>
      <c r="M605" s="258"/>
      <c r="N605" s="259"/>
      <c r="O605" s="92"/>
      <c r="P605" s="92"/>
      <c r="Q605" s="92"/>
      <c r="R605" s="92"/>
      <c r="S605" s="92"/>
      <c r="T605" s="93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239</v>
      </c>
      <c r="AU605" s="18" t="s">
        <v>89</v>
      </c>
    </row>
    <row r="606" s="13" customFormat="1">
      <c r="A606" s="13"/>
      <c r="B606" s="233"/>
      <c r="C606" s="234"/>
      <c r="D606" s="235" t="s">
        <v>207</v>
      </c>
      <c r="E606" s="236" t="s">
        <v>1</v>
      </c>
      <c r="F606" s="237" t="s">
        <v>513</v>
      </c>
      <c r="G606" s="234"/>
      <c r="H606" s="238">
        <v>1</v>
      </c>
      <c r="I606" s="239"/>
      <c r="J606" s="234"/>
      <c r="K606" s="234"/>
      <c r="L606" s="240"/>
      <c r="M606" s="241"/>
      <c r="N606" s="242"/>
      <c r="O606" s="242"/>
      <c r="P606" s="242"/>
      <c r="Q606" s="242"/>
      <c r="R606" s="242"/>
      <c r="S606" s="242"/>
      <c r="T606" s="243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4" t="s">
        <v>207</v>
      </c>
      <c r="AU606" s="244" t="s">
        <v>89</v>
      </c>
      <c r="AV606" s="13" t="s">
        <v>89</v>
      </c>
      <c r="AW606" s="13" t="s">
        <v>34</v>
      </c>
      <c r="AX606" s="13" t="s">
        <v>87</v>
      </c>
      <c r="AY606" s="244" t="s">
        <v>199</v>
      </c>
    </row>
    <row r="607" s="2" customFormat="1" ht="21.75" customHeight="1">
      <c r="A607" s="39"/>
      <c r="B607" s="40"/>
      <c r="C607" s="220" t="s">
        <v>1166</v>
      </c>
      <c r="D607" s="220" t="s">
        <v>201</v>
      </c>
      <c r="E607" s="221" t="s">
        <v>1167</v>
      </c>
      <c r="F607" s="222" t="s">
        <v>1168</v>
      </c>
      <c r="G607" s="223" t="s">
        <v>342</v>
      </c>
      <c r="H607" s="224">
        <v>5</v>
      </c>
      <c r="I607" s="225"/>
      <c r="J607" s="226">
        <f>ROUND(I607*H607,2)</f>
        <v>0</v>
      </c>
      <c r="K607" s="222" t="s">
        <v>357</v>
      </c>
      <c r="L607" s="45"/>
      <c r="M607" s="227" t="s">
        <v>1</v>
      </c>
      <c r="N607" s="228" t="s">
        <v>44</v>
      </c>
      <c r="O607" s="92"/>
      <c r="P607" s="229">
        <f>O607*H607</f>
        <v>0</v>
      </c>
      <c r="Q607" s="229">
        <v>0.12</v>
      </c>
      <c r="R607" s="229">
        <f>Q607*H607</f>
        <v>0.59999999999999998</v>
      </c>
      <c r="S607" s="229">
        <v>0.12</v>
      </c>
      <c r="T607" s="230">
        <f>S607*H607</f>
        <v>0.59999999999999998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31" t="s">
        <v>273</v>
      </c>
      <c r="AT607" s="231" t="s">
        <v>201</v>
      </c>
      <c r="AU607" s="231" t="s">
        <v>89</v>
      </c>
      <c r="AY607" s="18" t="s">
        <v>199</v>
      </c>
      <c r="BE607" s="232">
        <f>IF(N607="základní",J607,0)</f>
        <v>0</v>
      </c>
      <c r="BF607" s="232">
        <f>IF(N607="snížená",J607,0)</f>
        <v>0</v>
      </c>
      <c r="BG607" s="232">
        <f>IF(N607="zákl. přenesená",J607,0)</f>
        <v>0</v>
      </c>
      <c r="BH607" s="232">
        <f>IF(N607="sníž. přenesená",J607,0)</f>
        <v>0</v>
      </c>
      <c r="BI607" s="232">
        <f>IF(N607="nulová",J607,0)</f>
        <v>0</v>
      </c>
      <c r="BJ607" s="18" t="s">
        <v>87</v>
      </c>
      <c r="BK607" s="232">
        <f>ROUND(I607*H607,2)</f>
        <v>0</v>
      </c>
      <c r="BL607" s="18" t="s">
        <v>273</v>
      </c>
      <c r="BM607" s="231" t="s">
        <v>1169</v>
      </c>
    </row>
    <row r="608" s="2" customFormat="1">
      <c r="A608" s="39"/>
      <c r="B608" s="40"/>
      <c r="C608" s="41"/>
      <c r="D608" s="235" t="s">
        <v>239</v>
      </c>
      <c r="E608" s="41"/>
      <c r="F608" s="256" t="s">
        <v>1170</v>
      </c>
      <c r="G608" s="41"/>
      <c r="H608" s="41"/>
      <c r="I608" s="257"/>
      <c r="J608" s="41"/>
      <c r="K608" s="41"/>
      <c r="L608" s="45"/>
      <c r="M608" s="258"/>
      <c r="N608" s="259"/>
      <c r="O608" s="92"/>
      <c r="P608" s="92"/>
      <c r="Q608" s="92"/>
      <c r="R608" s="92"/>
      <c r="S608" s="92"/>
      <c r="T608" s="93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239</v>
      </c>
      <c r="AU608" s="18" t="s">
        <v>89</v>
      </c>
    </row>
    <row r="609" s="13" customFormat="1">
      <c r="A609" s="13"/>
      <c r="B609" s="233"/>
      <c r="C609" s="234"/>
      <c r="D609" s="235" t="s">
        <v>207</v>
      </c>
      <c r="E609" s="236" t="s">
        <v>1</v>
      </c>
      <c r="F609" s="237" t="s">
        <v>1171</v>
      </c>
      <c r="G609" s="234"/>
      <c r="H609" s="238">
        <v>4</v>
      </c>
      <c r="I609" s="239"/>
      <c r="J609" s="234"/>
      <c r="K609" s="234"/>
      <c r="L609" s="240"/>
      <c r="M609" s="241"/>
      <c r="N609" s="242"/>
      <c r="O609" s="242"/>
      <c r="P609" s="242"/>
      <c r="Q609" s="242"/>
      <c r="R609" s="242"/>
      <c r="S609" s="242"/>
      <c r="T609" s="24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4" t="s">
        <v>207</v>
      </c>
      <c r="AU609" s="244" t="s">
        <v>89</v>
      </c>
      <c r="AV609" s="13" t="s">
        <v>89</v>
      </c>
      <c r="AW609" s="13" t="s">
        <v>34</v>
      </c>
      <c r="AX609" s="13" t="s">
        <v>79</v>
      </c>
      <c r="AY609" s="244" t="s">
        <v>199</v>
      </c>
    </row>
    <row r="610" s="13" customFormat="1">
      <c r="A610" s="13"/>
      <c r="B610" s="233"/>
      <c r="C610" s="234"/>
      <c r="D610" s="235" t="s">
        <v>207</v>
      </c>
      <c r="E610" s="236" t="s">
        <v>1</v>
      </c>
      <c r="F610" s="237" t="s">
        <v>1172</v>
      </c>
      <c r="G610" s="234"/>
      <c r="H610" s="238">
        <v>1</v>
      </c>
      <c r="I610" s="239"/>
      <c r="J610" s="234"/>
      <c r="K610" s="234"/>
      <c r="L610" s="240"/>
      <c r="M610" s="241"/>
      <c r="N610" s="242"/>
      <c r="O610" s="242"/>
      <c r="P610" s="242"/>
      <c r="Q610" s="242"/>
      <c r="R610" s="242"/>
      <c r="S610" s="242"/>
      <c r="T610" s="24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4" t="s">
        <v>207</v>
      </c>
      <c r="AU610" s="244" t="s">
        <v>89</v>
      </c>
      <c r="AV610" s="13" t="s">
        <v>89</v>
      </c>
      <c r="AW610" s="13" t="s">
        <v>34</v>
      </c>
      <c r="AX610" s="13" t="s">
        <v>79</v>
      </c>
      <c r="AY610" s="244" t="s">
        <v>199</v>
      </c>
    </row>
    <row r="611" s="14" customFormat="1">
      <c r="A611" s="14"/>
      <c r="B611" s="245"/>
      <c r="C611" s="246"/>
      <c r="D611" s="235" t="s">
        <v>207</v>
      </c>
      <c r="E611" s="247" t="s">
        <v>1</v>
      </c>
      <c r="F611" s="248" t="s">
        <v>221</v>
      </c>
      <c r="G611" s="246"/>
      <c r="H611" s="249">
        <v>5</v>
      </c>
      <c r="I611" s="250"/>
      <c r="J611" s="246"/>
      <c r="K611" s="246"/>
      <c r="L611" s="251"/>
      <c r="M611" s="252"/>
      <c r="N611" s="253"/>
      <c r="O611" s="253"/>
      <c r="P611" s="253"/>
      <c r="Q611" s="253"/>
      <c r="R611" s="253"/>
      <c r="S611" s="253"/>
      <c r="T611" s="254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5" t="s">
        <v>207</v>
      </c>
      <c r="AU611" s="255" t="s">
        <v>89</v>
      </c>
      <c r="AV611" s="14" t="s">
        <v>205</v>
      </c>
      <c r="AW611" s="14" t="s">
        <v>34</v>
      </c>
      <c r="AX611" s="14" t="s">
        <v>87</v>
      </c>
      <c r="AY611" s="255" t="s">
        <v>199</v>
      </c>
    </row>
    <row r="612" s="2" customFormat="1" ht="16.5" customHeight="1">
      <c r="A612" s="39"/>
      <c r="B612" s="40"/>
      <c r="C612" s="220" t="s">
        <v>1173</v>
      </c>
      <c r="D612" s="220" t="s">
        <v>201</v>
      </c>
      <c r="E612" s="221" t="s">
        <v>1174</v>
      </c>
      <c r="F612" s="222" t="s">
        <v>1175</v>
      </c>
      <c r="G612" s="223" t="s">
        <v>342</v>
      </c>
      <c r="H612" s="224">
        <v>2</v>
      </c>
      <c r="I612" s="225"/>
      <c r="J612" s="226">
        <f>ROUND(I612*H612,2)</f>
        <v>0</v>
      </c>
      <c r="K612" s="222" t="s">
        <v>357</v>
      </c>
      <c r="L612" s="45"/>
      <c r="M612" s="227" t="s">
        <v>1</v>
      </c>
      <c r="N612" s="228" t="s">
        <v>44</v>
      </c>
      <c r="O612" s="92"/>
      <c r="P612" s="229">
        <f>O612*H612</f>
        <v>0</v>
      </c>
      <c r="Q612" s="229">
        <v>0</v>
      </c>
      <c r="R612" s="229">
        <f>Q612*H612</f>
        <v>0</v>
      </c>
      <c r="S612" s="229">
        <v>0.029999999999999999</v>
      </c>
      <c r="T612" s="230">
        <f>S612*H612</f>
        <v>0.059999999999999998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31" t="s">
        <v>273</v>
      </c>
      <c r="AT612" s="231" t="s">
        <v>201</v>
      </c>
      <c r="AU612" s="231" t="s">
        <v>89</v>
      </c>
      <c r="AY612" s="18" t="s">
        <v>199</v>
      </c>
      <c r="BE612" s="232">
        <f>IF(N612="základní",J612,0)</f>
        <v>0</v>
      </c>
      <c r="BF612" s="232">
        <f>IF(N612="snížená",J612,0)</f>
        <v>0</v>
      </c>
      <c r="BG612" s="232">
        <f>IF(N612="zákl. přenesená",J612,0)</f>
        <v>0</v>
      </c>
      <c r="BH612" s="232">
        <f>IF(N612="sníž. přenesená",J612,0)</f>
        <v>0</v>
      </c>
      <c r="BI612" s="232">
        <f>IF(N612="nulová",J612,0)</f>
        <v>0</v>
      </c>
      <c r="BJ612" s="18" t="s">
        <v>87</v>
      </c>
      <c r="BK612" s="232">
        <f>ROUND(I612*H612,2)</f>
        <v>0</v>
      </c>
      <c r="BL612" s="18" t="s">
        <v>273</v>
      </c>
      <c r="BM612" s="231" t="s">
        <v>1176</v>
      </c>
    </row>
    <row r="613" s="13" customFormat="1">
      <c r="A613" s="13"/>
      <c r="B613" s="233"/>
      <c r="C613" s="234"/>
      <c r="D613" s="235" t="s">
        <v>207</v>
      </c>
      <c r="E613" s="236" t="s">
        <v>1</v>
      </c>
      <c r="F613" s="237" t="s">
        <v>1177</v>
      </c>
      <c r="G613" s="234"/>
      <c r="H613" s="238">
        <v>2</v>
      </c>
      <c r="I613" s="239"/>
      <c r="J613" s="234"/>
      <c r="K613" s="234"/>
      <c r="L613" s="240"/>
      <c r="M613" s="241"/>
      <c r="N613" s="242"/>
      <c r="O613" s="242"/>
      <c r="P613" s="242"/>
      <c r="Q613" s="242"/>
      <c r="R613" s="242"/>
      <c r="S613" s="242"/>
      <c r="T613" s="243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4" t="s">
        <v>207</v>
      </c>
      <c r="AU613" s="244" t="s">
        <v>89</v>
      </c>
      <c r="AV613" s="13" t="s">
        <v>89</v>
      </c>
      <c r="AW613" s="13" t="s">
        <v>34</v>
      </c>
      <c r="AX613" s="13" t="s">
        <v>87</v>
      </c>
      <c r="AY613" s="244" t="s">
        <v>199</v>
      </c>
    </row>
    <row r="614" s="2" customFormat="1" ht="16.5" customHeight="1">
      <c r="A614" s="39"/>
      <c r="B614" s="40"/>
      <c r="C614" s="220" t="s">
        <v>1178</v>
      </c>
      <c r="D614" s="220" t="s">
        <v>201</v>
      </c>
      <c r="E614" s="221" t="s">
        <v>1179</v>
      </c>
      <c r="F614" s="222" t="s">
        <v>1180</v>
      </c>
      <c r="G614" s="223" t="s">
        <v>342</v>
      </c>
      <c r="H614" s="224">
        <v>1</v>
      </c>
      <c r="I614" s="225"/>
      <c r="J614" s="226">
        <f>ROUND(I614*H614,2)</f>
        <v>0</v>
      </c>
      <c r="K614" s="222" t="s">
        <v>357</v>
      </c>
      <c r="L614" s="45"/>
      <c r="M614" s="227" t="s">
        <v>1</v>
      </c>
      <c r="N614" s="228" t="s">
        <v>44</v>
      </c>
      <c r="O614" s="92"/>
      <c r="P614" s="229">
        <f>O614*H614</f>
        <v>0</v>
      </c>
      <c r="Q614" s="229">
        <v>0</v>
      </c>
      <c r="R614" s="229">
        <f>Q614*H614</f>
        <v>0</v>
      </c>
      <c r="S614" s="229">
        <v>0.059999999999999998</v>
      </c>
      <c r="T614" s="230">
        <f>S614*H614</f>
        <v>0.059999999999999998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31" t="s">
        <v>273</v>
      </c>
      <c r="AT614" s="231" t="s">
        <v>201</v>
      </c>
      <c r="AU614" s="231" t="s">
        <v>89</v>
      </c>
      <c r="AY614" s="18" t="s">
        <v>199</v>
      </c>
      <c r="BE614" s="232">
        <f>IF(N614="základní",J614,0)</f>
        <v>0</v>
      </c>
      <c r="BF614" s="232">
        <f>IF(N614="snížená",J614,0)</f>
        <v>0</v>
      </c>
      <c r="BG614" s="232">
        <f>IF(N614="zákl. přenesená",J614,0)</f>
        <v>0</v>
      </c>
      <c r="BH614" s="232">
        <f>IF(N614="sníž. přenesená",J614,0)</f>
        <v>0</v>
      </c>
      <c r="BI614" s="232">
        <f>IF(N614="nulová",J614,0)</f>
        <v>0</v>
      </c>
      <c r="BJ614" s="18" t="s">
        <v>87</v>
      </c>
      <c r="BK614" s="232">
        <f>ROUND(I614*H614,2)</f>
        <v>0</v>
      </c>
      <c r="BL614" s="18" t="s">
        <v>273</v>
      </c>
      <c r="BM614" s="231" t="s">
        <v>1181</v>
      </c>
    </row>
    <row r="615" s="13" customFormat="1">
      <c r="A615" s="13"/>
      <c r="B615" s="233"/>
      <c r="C615" s="234"/>
      <c r="D615" s="235" t="s">
        <v>207</v>
      </c>
      <c r="E615" s="236" t="s">
        <v>1</v>
      </c>
      <c r="F615" s="237" t="s">
        <v>513</v>
      </c>
      <c r="G615" s="234"/>
      <c r="H615" s="238">
        <v>1</v>
      </c>
      <c r="I615" s="239"/>
      <c r="J615" s="234"/>
      <c r="K615" s="234"/>
      <c r="L615" s="240"/>
      <c r="M615" s="241"/>
      <c r="N615" s="242"/>
      <c r="O615" s="242"/>
      <c r="P615" s="242"/>
      <c r="Q615" s="242"/>
      <c r="R615" s="242"/>
      <c r="S615" s="242"/>
      <c r="T615" s="24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4" t="s">
        <v>207</v>
      </c>
      <c r="AU615" s="244" t="s">
        <v>89</v>
      </c>
      <c r="AV615" s="13" t="s">
        <v>89</v>
      </c>
      <c r="AW615" s="13" t="s">
        <v>34</v>
      </c>
      <c r="AX615" s="13" t="s">
        <v>87</v>
      </c>
      <c r="AY615" s="244" t="s">
        <v>199</v>
      </c>
    </row>
    <row r="616" s="2" customFormat="1" ht="21.75" customHeight="1">
      <c r="A616" s="39"/>
      <c r="B616" s="40"/>
      <c r="C616" s="220" t="s">
        <v>1182</v>
      </c>
      <c r="D616" s="220" t="s">
        <v>201</v>
      </c>
      <c r="E616" s="221" t="s">
        <v>1183</v>
      </c>
      <c r="F616" s="222" t="s">
        <v>1184</v>
      </c>
      <c r="G616" s="223" t="s">
        <v>500</v>
      </c>
      <c r="H616" s="224">
        <v>1</v>
      </c>
      <c r="I616" s="225"/>
      <c r="J616" s="226">
        <f>ROUND(I616*H616,2)</f>
        <v>0</v>
      </c>
      <c r="K616" s="222" t="s">
        <v>357</v>
      </c>
      <c r="L616" s="45"/>
      <c r="M616" s="227" t="s">
        <v>1</v>
      </c>
      <c r="N616" s="228" t="s">
        <v>44</v>
      </c>
      <c r="O616" s="92"/>
      <c r="P616" s="229">
        <f>O616*H616</f>
        <v>0</v>
      </c>
      <c r="Q616" s="229">
        <v>0.29999999999999999</v>
      </c>
      <c r="R616" s="229">
        <f>Q616*H616</f>
        <v>0.29999999999999999</v>
      </c>
      <c r="S616" s="229">
        <v>0.29999999999999999</v>
      </c>
      <c r="T616" s="230">
        <f>S616*H616</f>
        <v>0.29999999999999999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31" t="s">
        <v>273</v>
      </c>
      <c r="AT616" s="231" t="s">
        <v>201</v>
      </c>
      <c r="AU616" s="231" t="s">
        <v>89</v>
      </c>
      <c r="AY616" s="18" t="s">
        <v>199</v>
      </c>
      <c r="BE616" s="232">
        <f>IF(N616="základní",J616,0)</f>
        <v>0</v>
      </c>
      <c r="BF616" s="232">
        <f>IF(N616="snížená",J616,0)</f>
        <v>0</v>
      </c>
      <c r="BG616" s="232">
        <f>IF(N616="zákl. přenesená",J616,0)</f>
        <v>0</v>
      </c>
      <c r="BH616" s="232">
        <f>IF(N616="sníž. přenesená",J616,0)</f>
        <v>0</v>
      </c>
      <c r="BI616" s="232">
        <f>IF(N616="nulová",J616,0)</f>
        <v>0</v>
      </c>
      <c r="BJ616" s="18" t="s">
        <v>87</v>
      </c>
      <c r="BK616" s="232">
        <f>ROUND(I616*H616,2)</f>
        <v>0</v>
      </c>
      <c r="BL616" s="18" t="s">
        <v>273</v>
      </c>
      <c r="BM616" s="231" t="s">
        <v>1185</v>
      </c>
    </row>
    <row r="617" s="2" customFormat="1">
      <c r="A617" s="39"/>
      <c r="B617" s="40"/>
      <c r="C617" s="41"/>
      <c r="D617" s="235" t="s">
        <v>239</v>
      </c>
      <c r="E617" s="41"/>
      <c r="F617" s="256" t="s">
        <v>1159</v>
      </c>
      <c r="G617" s="41"/>
      <c r="H617" s="41"/>
      <c r="I617" s="257"/>
      <c r="J617" s="41"/>
      <c r="K617" s="41"/>
      <c r="L617" s="45"/>
      <c r="M617" s="258"/>
      <c r="N617" s="259"/>
      <c r="O617" s="92"/>
      <c r="P617" s="92"/>
      <c r="Q617" s="92"/>
      <c r="R617" s="92"/>
      <c r="S617" s="92"/>
      <c r="T617" s="93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239</v>
      </c>
      <c r="AU617" s="18" t="s">
        <v>89</v>
      </c>
    </row>
    <row r="618" s="13" customFormat="1">
      <c r="A618" s="13"/>
      <c r="B618" s="233"/>
      <c r="C618" s="234"/>
      <c r="D618" s="235" t="s">
        <v>207</v>
      </c>
      <c r="E618" s="236" t="s">
        <v>1</v>
      </c>
      <c r="F618" s="237" t="s">
        <v>513</v>
      </c>
      <c r="G618" s="234"/>
      <c r="H618" s="238">
        <v>1</v>
      </c>
      <c r="I618" s="239"/>
      <c r="J618" s="234"/>
      <c r="K618" s="234"/>
      <c r="L618" s="240"/>
      <c r="M618" s="241"/>
      <c r="N618" s="242"/>
      <c r="O618" s="242"/>
      <c r="P618" s="242"/>
      <c r="Q618" s="242"/>
      <c r="R618" s="242"/>
      <c r="S618" s="242"/>
      <c r="T618" s="24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4" t="s">
        <v>207</v>
      </c>
      <c r="AU618" s="244" t="s">
        <v>89</v>
      </c>
      <c r="AV618" s="13" t="s">
        <v>89</v>
      </c>
      <c r="AW618" s="13" t="s">
        <v>34</v>
      </c>
      <c r="AX618" s="13" t="s">
        <v>87</v>
      </c>
      <c r="AY618" s="244" t="s">
        <v>199</v>
      </c>
    </row>
    <row r="619" s="2" customFormat="1" ht="24.15" customHeight="1">
      <c r="A619" s="39"/>
      <c r="B619" s="40"/>
      <c r="C619" s="220" t="s">
        <v>1186</v>
      </c>
      <c r="D619" s="220" t="s">
        <v>201</v>
      </c>
      <c r="E619" s="221" t="s">
        <v>1187</v>
      </c>
      <c r="F619" s="222" t="s">
        <v>1188</v>
      </c>
      <c r="G619" s="223" t="s">
        <v>500</v>
      </c>
      <c r="H619" s="224">
        <v>6</v>
      </c>
      <c r="I619" s="225"/>
      <c r="J619" s="226">
        <f>ROUND(I619*H619,2)</f>
        <v>0</v>
      </c>
      <c r="K619" s="222" t="s">
        <v>357</v>
      </c>
      <c r="L619" s="45"/>
      <c r="M619" s="227" t="s">
        <v>1</v>
      </c>
      <c r="N619" s="228" t="s">
        <v>44</v>
      </c>
      <c r="O619" s="92"/>
      <c r="P619" s="229">
        <f>O619*H619</f>
        <v>0</v>
      </c>
      <c r="Q619" s="229">
        <v>1.6000000000000001</v>
      </c>
      <c r="R619" s="229">
        <f>Q619*H619</f>
        <v>9.6000000000000014</v>
      </c>
      <c r="S619" s="229">
        <v>1.6000000000000001</v>
      </c>
      <c r="T619" s="230">
        <f>S619*H619</f>
        <v>9.6000000000000014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31" t="s">
        <v>273</v>
      </c>
      <c r="AT619" s="231" t="s">
        <v>201</v>
      </c>
      <c r="AU619" s="231" t="s">
        <v>89</v>
      </c>
      <c r="AY619" s="18" t="s">
        <v>199</v>
      </c>
      <c r="BE619" s="232">
        <f>IF(N619="základní",J619,0)</f>
        <v>0</v>
      </c>
      <c r="BF619" s="232">
        <f>IF(N619="snížená",J619,0)</f>
        <v>0</v>
      </c>
      <c r="BG619" s="232">
        <f>IF(N619="zákl. přenesená",J619,0)</f>
        <v>0</v>
      </c>
      <c r="BH619" s="232">
        <f>IF(N619="sníž. přenesená",J619,0)</f>
        <v>0</v>
      </c>
      <c r="BI619" s="232">
        <f>IF(N619="nulová",J619,0)</f>
        <v>0</v>
      </c>
      <c r="BJ619" s="18" t="s">
        <v>87</v>
      </c>
      <c r="BK619" s="232">
        <f>ROUND(I619*H619,2)</f>
        <v>0</v>
      </c>
      <c r="BL619" s="18" t="s">
        <v>273</v>
      </c>
      <c r="BM619" s="231" t="s">
        <v>1189</v>
      </c>
    </row>
    <row r="620" s="2" customFormat="1">
      <c r="A620" s="39"/>
      <c r="B620" s="40"/>
      <c r="C620" s="41"/>
      <c r="D620" s="235" t="s">
        <v>239</v>
      </c>
      <c r="E620" s="41"/>
      <c r="F620" s="256" t="s">
        <v>1190</v>
      </c>
      <c r="G620" s="41"/>
      <c r="H620" s="41"/>
      <c r="I620" s="257"/>
      <c r="J620" s="41"/>
      <c r="K620" s="41"/>
      <c r="L620" s="45"/>
      <c r="M620" s="258"/>
      <c r="N620" s="259"/>
      <c r="O620" s="92"/>
      <c r="P620" s="92"/>
      <c r="Q620" s="92"/>
      <c r="R620" s="92"/>
      <c r="S620" s="92"/>
      <c r="T620" s="93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239</v>
      </c>
      <c r="AU620" s="18" t="s">
        <v>89</v>
      </c>
    </row>
    <row r="621" s="13" customFormat="1">
      <c r="A621" s="13"/>
      <c r="B621" s="233"/>
      <c r="C621" s="234"/>
      <c r="D621" s="235" t="s">
        <v>207</v>
      </c>
      <c r="E621" s="236" t="s">
        <v>1</v>
      </c>
      <c r="F621" s="237" t="s">
        <v>1191</v>
      </c>
      <c r="G621" s="234"/>
      <c r="H621" s="238">
        <v>6</v>
      </c>
      <c r="I621" s="239"/>
      <c r="J621" s="234"/>
      <c r="K621" s="234"/>
      <c r="L621" s="240"/>
      <c r="M621" s="241"/>
      <c r="N621" s="242"/>
      <c r="O621" s="242"/>
      <c r="P621" s="242"/>
      <c r="Q621" s="242"/>
      <c r="R621" s="242"/>
      <c r="S621" s="242"/>
      <c r="T621" s="243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4" t="s">
        <v>207</v>
      </c>
      <c r="AU621" s="244" t="s">
        <v>89</v>
      </c>
      <c r="AV621" s="13" t="s">
        <v>89</v>
      </c>
      <c r="AW621" s="13" t="s">
        <v>34</v>
      </c>
      <c r="AX621" s="13" t="s">
        <v>87</v>
      </c>
      <c r="AY621" s="244" t="s">
        <v>199</v>
      </c>
    </row>
    <row r="622" s="2" customFormat="1" ht="16.5" customHeight="1">
      <c r="A622" s="39"/>
      <c r="B622" s="40"/>
      <c r="C622" s="220" t="s">
        <v>1192</v>
      </c>
      <c r="D622" s="220" t="s">
        <v>201</v>
      </c>
      <c r="E622" s="221" t="s">
        <v>1193</v>
      </c>
      <c r="F622" s="222" t="s">
        <v>1194</v>
      </c>
      <c r="G622" s="223" t="s">
        <v>342</v>
      </c>
      <c r="H622" s="224">
        <v>1</v>
      </c>
      <c r="I622" s="225"/>
      <c r="J622" s="226">
        <f>ROUND(I622*H622,2)</f>
        <v>0</v>
      </c>
      <c r="K622" s="222" t="s">
        <v>357</v>
      </c>
      <c r="L622" s="45"/>
      <c r="M622" s="227" t="s">
        <v>1</v>
      </c>
      <c r="N622" s="228" t="s">
        <v>44</v>
      </c>
      <c r="O622" s="92"/>
      <c r="P622" s="229">
        <f>O622*H622</f>
        <v>0</v>
      </c>
      <c r="Q622" s="229">
        <v>0.20999999999999999</v>
      </c>
      <c r="R622" s="229">
        <f>Q622*H622</f>
        <v>0.20999999999999999</v>
      </c>
      <c r="S622" s="229">
        <v>0.20999999999999999</v>
      </c>
      <c r="T622" s="230">
        <f>S622*H622</f>
        <v>0.20999999999999999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31" t="s">
        <v>273</v>
      </c>
      <c r="AT622" s="231" t="s">
        <v>201</v>
      </c>
      <c r="AU622" s="231" t="s">
        <v>89</v>
      </c>
      <c r="AY622" s="18" t="s">
        <v>199</v>
      </c>
      <c r="BE622" s="232">
        <f>IF(N622="základní",J622,0)</f>
        <v>0</v>
      </c>
      <c r="BF622" s="232">
        <f>IF(N622="snížená",J622,0)</f>
        <v>0</v>
      </c>
      <c r="BG622" s="232">
        <f>IF(N622="zákl. přenesená",J622,0)</f>
        <v>0</v>
      </c>
      <c r="BH622" s="232">
        <f>IF(N622="sníž. přenesená",J622,0)</f>
        <v>0</v>
      </c>
      <c r="BI622" s="232">
        <f>IF(N622="nulová",J622,0)</f>
        <v>0</v>
      </c>
      <c r="BJ622" s="18" t="s">
        <v>87</v>
      </c>
      <c r="BK622" s="232">
        <f>ROUND(I622*H622,2)</f>
        <v>0</v>
      </c>
      <c r="BL622" s="18" t="s">
        <v>273</v>
      </c>
      <c r="BM622" s="231" t="s">
        <v>1195</v>
      </c>
    </row>
    <row r="623" s="2" customFormat="1">
      <c r="A623" s="39"/>
      <c r="B623" s="40"/>
      <c r="C623" s="41"/>
      <c r="D623" s="235" t="s">
        <v>239</v>
      </c>
      <c r="E623" s="41"/>
      <c r="F623" s="256" t="s">
        <v>1159</v>
      </c>
      <c r="G623" s="41"/>
      <c r="H623" s="41"/>
      <c r="I623" s="257"/>
      <c r="J623" s="41"/>
      <c r="K623" s="41"/>
      <c r="L623" s="45"/>
      <c r="M623" s="258"/>
      <c r="N623" s="259"/>
      <c r="O623" s="92"/>
      <c r="P623" s="92"/>
      <c r="Q623" s="92"/>
      <c r="R623" s="92"/>
      <c r="S623" s="92"/>
      <c r="T623" s="93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239</v>
      </c>
      <c r="AU623" s="18" t="s">
        <v>89</v>
      </c>
    </row>
    <row r="624" s="13" customFormat="1">
      <c r="A624" s="13"/>
      <c r="B624" s="233"/>
      <c r="C624" s="234"/>
      <c r="D624" s="235" t="s">
        <v>207</v>
      </c>
      <c r="E624" s="236" t="s">
        <v>1</v>
      </c>
      <c r="F624" s="237" t="s">
        <v>513</v>
      </c>
      <c r="G624" s="234"/>
      <c r="H624" s="238">
        <v>1</v>
      </c>
      <c r="I624" s="239"/>
      <c r="J624" s="234"/>
      <c r="K624" s="234"/>
      <c r="L624" s="240"/>
      <c r="M624" s="241"/>
      <c r="N624" s="242"/>
      <c r="O624" s="242"/>
      <c r="P624" s="242"/>
      <c r="Q624" s="242"/>
      <c r="R624" s="242"/>
      <c r="S624" s="242"/>
      <c r="T624" s="24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4" t="s">
        <v>207</v>
      </c>
      <c r="AU624" s="244" t="s">
        <v>89</v>
      </c>
      <c r="AV624" s="13" t="s">
        <v>89</v>
      </c>
      <c r="AW624" s="13" t="s">
        <v>34</v>
      </c>
      <c r="AX624" s="13" t="s">
        <v>87</v>
      </c>
      <c r="AY624" s="244" t="s">
        <v>199</v>
      </c>
    </row>
    <row r="625" s="2" customFormat="1" ht="16.5" customHeight="1">
      <c r="A625" s="39"/>
      <c r="B625" s="40"/>
      <c r="C625" s="220" t="s">
        <v>1196</v>
      </c>
      <c r="D625" s="220" t="s">
        <v>201</v>
      </c>
      <c r="E625" s="221" t="s">
        <v>1197</v>
      </c>
      <c r="F625" s="222" t="s">
        <v>1198</v>
      </c>
      <c r="G625" s="223" t="s">
        <v>342</v>
      </c>
      <c r="H625" s="224">
        <v>12</v>
      </c>
      <c r="I625" s="225"/>
      <c r="J625" s="226">
        <f>ROUND(I625*H625,2)</f>
        <v>0</v>
      </c>
      <c r="K625" s="222" t="s">
        <v>357</v>
      </c>
      <c r="L625" s="45"/>
      <c r="M625" s="227" t="s">
        <v>1</v>
      </c>
      <c r="N625" s="228" t="s">
        <v>44</v>
      </c>
      <c r="O625" s="92"/>
      <c r="P625" s="229">
        <f>O625*H625</f>
        <v>0</v>
      </c>
      <c r="Q625" s="229">
        <v>0.20999999999999999</v>
      </c>
      <c r="R625" s="229">
        <f>Q625*H625</f>
        <v>2.52</v>
      </c>
      <c r="S625" s="229">
        <v>0.20999999999999999</v>
      </c>
      <c r="T625" s="230">
        <f>S625*H625</f>
        <v>2.52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31" t="s">
        <v>273</v>
      </c>
      <c r="AT625" s="231" t="s">
        <v>201</v>
      </c>
      <c r="AU625" s="231" t="s">
        <v>89</v>
      </c>
      <c r="AY625" s="18" t="s">
        <v>199</v>
      </c>
      <c r="BE625" s="232">
        <f>IF(N625="základní",J625,0)</f>
        <v>0</v>
      </c>
      <c r="BF625" s="232">
        <f>IF(N625="snížená",J625,0)</f>
        <v>0</v>
      </c>
      <c r="BG625" s="232">
        <f>IF(N625="zákl. přenesená",J625,0)</f>
        <v>0</v>
      </c>
      <c r="BH625" s="232">
        <f>IF(N625="sníž. přenesená",J625,0)</f>
        <v>0</v>
      </c>
      <c r="BI625" s="232">
        <f>IF(N625="nulová",J625,0)</f>
        <v>0</v>
      </c>
      <c r="BJ625" s="18" t="s">
        <v>87</v>
      </c>
      <c r="BK625" s="232">
        <f>ROUND(I625*H625,2)</f>
        <v>0</v>
      </c>
      <c r="BL625" s="18" t="s">
        <v>273</v>
      </c>
      <c r="BM625" s="231" t="s">
        <v>1199</v>
      </c>
    </row>
    <row r="626" s="13" customFormat="1">
      <c r="A626" s="13"/>
      <c r="B626" s="233"/>
      <c r="C626" s="234"/>
      <c r="D626" s="235" t="s">
        <v>207</v>
      </c>
      <c r="E626" s="236" t="s">
        <v>1</v>
      </c>
      <c r="F626" s="237" t="s">
        <v>1200</v>
      </c>
      <c r="G626" s="234"/>
      <c r="H626" s="238">
        <v>3</v>
      </c>
      <c r="I626" s="239"/>
      <c r="J626" s="234"/>
      <c r="K626" s="234"/>
      <c r="L626" s="240"/>
      <c r="M626" s="241"/>
      <c r="N626" s="242"/>
      <c r="O626" s="242"/>
      <c r="P626" s="242"/>
      <c r="Q626" s="242"/>
      <c r="R626" s="242"/>
      <c r="S626" s="242"/>
      <c r="T626" s="24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4" t="s">
        <v>207</v>
      </c>
      <c r="AU626" s="244" t="s">
        <v>89</v>
      </c>
      <c r="AV626" s="13" t="s">
        <v>89</v>
      </c>
      <c r="AW626" s="13" t="s">
        <v>34</v>
      </c>
      <c r="AX626" s="13" t="s">
        <v>79</v>
      </c>
      <c r="AY626" s="244" t="s">
        <v>199</v>
      </c>
    </row>
    <row r="627" s="13" customFormat="1">
      <c r="A627" s="13"/>
      <c r="B627" s="233"/>
      <c r="C627" s="234"/>
      <c r="D627" s="235" t="s">
        <v>207</v>
      </c>
      <c r="E627" s="236" t="s">
        <v>1</v>
      </c>
      <c r="F627" s="237" t="s">
        <v>1201</v>
      </c>
      <c r="G627" s="234"/>
      <c r="H627" s="238">
        <v>4</v>
      </c>
      <c r="I627" s="239"/>
      <c r="J627" s="234"/>
      <c r="K627" s="234"/>
      <c r="L627" s="240"/>
      <c r="M627" s="241"/>
      <c r="N627" s="242"/>
      <c r="O627" s="242"/>
      <c r="P627" s="242"/>
      <c r="Q627" s="242"/>
      <c r="R627" s="242"/>
      <c r="S627" s="242"/>
      <c r="T627" s="24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4" t="s">
        <v>207</v>
      </c>
      <c r="AU627" s="244" t="s">
        <v>89</v>
      </c>
      <c r="AV627" s="13" t="s">
        <v>89</v>
      </c>
      <c r="AW627" s="13" t="s">
        <v>34</v>
      </c>
      <c r="AX627" s="13" t="s">
        <v>79</v>
      </c>
      <c r="AY627" s="244" t="s">
        <v>199</v>
      </c>
    </row>
    <row r="628" s="13" customFormat="1">
      <c r="A628" s="13"/>
      <c r="B628" s="233"/>
      <c r="C628" s="234"/>
      <c r="D628" s="235" t="s">
        <v>207</v>
      </c>
      <c r="E628" s="236" t="s">
        <v>1</v>
      </c>
      <c r="F628" s="237" t="s">
        <v>1202</v>
      </c>
      <c r="G628" s="234"/>
      <c r="H628" s="238">
        <v>2</v>
      </c>
      <c r="I628" s="239"/>
      <c r="J628" s="234"/>
      <c r="K628" s="234"/>
      <c r="L628" s="240"/>
      <c r="M628" s="241"/>
      <c r="N628" s="242"/>
      <c r="O628" s="242"/>
      <c r="P628" s="242"/>
      <c r="Q628" s="242"/>
      <c r="R628" s="242"/>
      <c r="S628" s="242"/>
      <c r="T628" s="243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4" t="s">
        <v>207</v>
      </c>
      <c r="AU628" s="244" t="s">
        <v>89</v>
      </c>
      <c r="AV628" s="13" t="s">
        <v>89</v>
      </c>
      <c r="AW628" s="13" t="s">
        <v>34</v>
      </c>
      <c r="AX628" s="13" t="s">
        <v>79</v>
      </c>
      <c r="AY628" s="244" t="s">
        <v>199</v>
      </c>
    </row>
    <row r="629" s="13" customFormat="1">
      <c r="A629" s="13"/>
      <c r="B629" s="233"/>
      <c r="C629" s="234"/>
      <c r="D629" s="235" t="s">
        <v>207</v>
      </c>
      <c r="E629" s="236" t="s">
        <v>1</v>
      </c>
      <c r="F629" s="237" t="s">
        <v>1203</v>
      </c>
      <c r="G629" s="234"/>
      <c r="H629" s="238">
        <v>3</v>
      </c>
      <c r="I629" s="239"/>
      <c r="J629" s="234"/>
      <c r="K629" s="234"/>
      <c r="L629" s="240"/>
      <c r="M629" s="241"/>
      <c r="N629" s="242"/>
      <c r="O629" s="242"/>
      <c r="P629" s="242"/>
      <c r="Q629" s="242"/>
      <c r="R629" s="242"/>
      <c r="S629" s="242"/>
      <c r="T629" s="24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4" t="s">
        <v>207</v>
      </c>
      <c r="AU629" s="244" t="s">
        <v>89</v>
      </c>
      <c r="AV629" s="13" t="s">
        <v>89</v>
      </c>
      <c r="AW629" s="13" t="s">
        <v>34</v>
      </c>
      <c r="AX629" s="13" t="s">
        <v>79</v>
      </c>
      <c r="AY629" s="244" t="s">
        <v>199</v>
      </c>
    </row>
    <row r="630" s="14" customFormat="1">
      <c r="A630" s="14"/>
      <c r="B630" s="245"/>
      <c r="C630" s="246"/>
      <c r="D630" s="235" t="s">
        <v>207</v>
      </c>
      <c r="E630" s="247" t="s">
        <v>1</v>
      </c>
      <c r="F630" s="248" t="s">
        <v>221</v>
      </c>
      <c r="G630" s="246"/>
      <c r="H630" s="249">
        <v>12</v>
      </c>
      <c r="I630" s="250"/>
      <c r="J630" s="246"/>
      <c r="K630" s="246"/>
      <c r="L630" s="251"/>
      <c r="M630" s="252"/>
      <c r="N630" s="253"/>
      <c r="O630" s="253"/>
      <c r="P630" s="253"/>
      <c r="Q630" s="253"/>
      <c r="R630" s="253"/>
      <c r="S630" s="253"/>
      <c r="T630" s="254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5" t="s">
        <v>207</v>
      </c>
      <c r="AU630" s="255" t="s">
        <v>89</v>
      </c>
      <c r="AV630" s="14" t="s">
        <v>205</v>
      </c>
      <c r="AW630" s="14" t="s">
        <v>34</v>
      </c>
      <c r="AX630" s="14" t="s">
        <v>87</v>
      </c>
      <c r="AY630" s="255" t="s">
        <v>199</v>
      </c>
    </row>
    <row r="631" s="2" customFormat="1" ht="21.75" customHeight="1">
      <c r="A631" s="39"/>
      <c r="B631" s="40"/>
      <c r="C631" s="220" t="s">
        <v>1204</v>
      </c>
      <c r="D631" s="220" t="s">
        <v>201</v>
      </c>
      <c r="E631" s="221" t="s">
        <v>1205</v>
      </c>
      <c r="F631" s="222" t="s">
        <v>1206</v>
      </c>
      <c r="G631" s="223" t="s">
        <v>342</v>
      </c>
      <c r="H631" s="224">
        <v>1</v>
      </c>
      <c r="I631" s="225"/>
      <c r="J631" s="226">
        <f>ROUND(I631*H631,2)</f>
        <v>0</v>
      </c>
      <c r="K631" s="222" t="s">
        <v>357</v>
      </c>
      <c r="L631" s="45"/>
      <c r="M631" s="227" t="s">
        <v>1</v>
      </c>
      <c r="N631" s="228" t="s">
        <v>44</v>
      </c>
      <c r="O631" s="92"/>
      <c r="P631" s="229">
        <f>O631*H631</f>
        <v>0</v>
      </c>
      <c r="Q631" s="229">
        <v>0</v>
      </c>
      <c r="R631" s="229">
        <f>Q631*H631</f>
        <v>0</v>
      </c>
      <c r="S631" s="229">
        <v>0.29999999999999999</v>
      </c>
      <c r="T631" s="230">
        <f>S631*H631</f>
        <v>0.29999999999999999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31" t="s">
        <v>273</v>
      </c>
      <c r="AT631" s="231" t="s">
        <v>201</v>
      </c>
      <c r="AU631" s="231" t="s">
        <v>89</v>
      </c>
      <c r="AY631" s="18" t="s">
        <v>199</v>
      </c>
      <c r="BE631" s="232">
        <f>IF(N631="základní",J631,0)</f>
        <v>0</v>
      </c>
      <c r="BF631" s="232">
        <f>IF(N631="snížená",J631,0)</f>
        <v>0</v>
      </c>
      <c r="BG631" s="232">
        <f>IF(N631="zákl. přenesená",J631,0)</f>
        <v>0</v>
      </c>
      <c r="BH631" s="232">
        <f>IF(N631="sníž. přenesená",J631,0)</f>
        <v>0</v>
      </c>
      <c r="BI631" s="232">
        <f>IF(N631="nulová",J631,0)</f>
        <v>0</v>
      </c>
      <c r="BJ631" s="18" t="s">
        <v>87</v>
      </c>
      <c r="BK631" s="232">
        <f>ROUND(I631*H631,2)</f>
        <v>0</v>
      </c>
      <c r="BL631" s="18" t="s">
        <v>273</v>
      </c>
      <c r="BM631" s="231" t="s">
        <v>1207</v>
      </c>
    </row>
    <row r="632" s="13" customFormat="1">
      <c r="A632" s="13"/>
      <c r="B632" s="233"/>
      <c r="C632" s="234"/>
      <c r="D632" s="235" t="s">
        <v>207</v>
      </c>
      <c r="E632" s="236" t="s">
        <v>1</v>
      </c>
      <c r="F632" s="237" t="s">
        <v>823</v>
      </c>
      <c r="G632" s="234"/>
      <c r="H632" s="238">
        <v>1</v>
      </c>
      <c r="I632" s="239"/>
      <c r="J632" s="234"/>
      <c r="K632" s="234"/>
      <c r="L632" s="240"/>
      <c r="M632" s="241"/>
      <c r="N632" s="242"/>
      <c r="O632" s="242"/>
      <c r="P632" s="242"/>
      <c r="Q632" s="242"/>
      <c r="R632" s="242"/>
      <c r="S632" s="242"/>
      <c r="T632" s="24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4" t="s">
        <v>207</v>
      </c>
      <c r="AU632" s="244" t="s">
        <v>89</v>
      </c>
      <c r="AV632" s="13" t="s">
        <v>89</v>
      </c>
      <c r="AW632" s="13" t="s">
        <v>34</v>
      </c>
      <c r="AX632" s="13" t="s">
        <v>87</v>
      </c>
      <c r="AY632" s="244" t="s">
        <v>199</v>
      </c>
    </row>
    <row r="633" s="2" customFormat="1" ht="16.5" customHeight="1">
      <c r="A633" s="39"/>
      <c r="B633" s="40"/>
      <c r="C633" s="220" t="s">
        <v>1208</v>
      </c>
      <c r="D633" s="220" t="s">
        <v>201</v>
      </c>
      <c r="E633" s="221" t="s">
        <v>1209</v>
      </c>
      <c r="F633" s="222" t="s">
        <v>1210</v>
      </c>
      <c r="G633" s="223" t="s">
        <v>342</v>
      </c>
      <c r="H633" s="224">
        <v>1</v>
      </c>
      <c r="I633" s="225"/>
      <c r="J633" s="226">
        <f>ROUND(I633*H633,2)</f>
        <v>0</v>
      </c>
      <c r="K633" s="222" t="s">
        <v>357</v>
      </c>
      <c r="L633" s="45"/>
      <c r="M633" s="227" t="s">
        <v>1</v>
      </c>
      <c r="N633" s="228" t="s">
        <v>44</v>
      </c>
      <c r="O633" s="92"/>
      <c r="P633" s="229">
        <f>O633*H633</f>
        <v>0</v>
      </c>
      <c r="Q633" s="229">
        <v>0.14999999999999999</v>
      </c>
      <c r="R633" s="229">
        <f>Q633*H633</f>
        <v>0.14999999999999999</v>
      </c>
      <c r="S633" s="229">
        <v>0.14999999999999999</v>
      </c>
      <c r="T633" s="230">
        <f>S633*H633</f>
        <v>0.14999999999999999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31" t="s">
        <v>273</v>
      </c>
      <c r="AT633" s="231" t="s">
        <v>201</v>
      </c>
      <c r="AU633" s="231" t="s">
        <v>89</v>
      </c>
      <c r="AY633" s="18" t="s">
        <v>199</v>
      </c>
      <c r="BE633" s="232">
        <f>IF(N633="základní",J633,0)</f>
        <v>0</v>
      </c>
      <c r="BF633" s="232">
        <f>IF(N633="snížená",J633,0)</f>
        <v>0</v>
      </c>
      <c r="BG633" s="232">
        <f>IF(N633="zákl. přenesená",J633,0)</f>
        <v>0</v>
      </c>
      <c r="BH633" s="232">
        <f>IF(N633="sníž. přenesená",J633,0)</f>
        <v>0</v>
      </c>
      <c r="BI633" s="232">
        <f>IF(N633="nulová",J633,0)</f>
        <v>0</v>
      </c>
      <c r="BJ633" s="18" t="s">
        <v>87</v>
      </c>
      <c r="BK633" s="232">
        <f>ROUND(I633*H633,2)</f>
        <v>0</v>
      </c>
      <c r="BL633" s="18" t="s">
        <v>273</v>
      </c>
      <c r="BM633" s="231" t="s">
        <v>1211</v>
      </c>
    </row>
    <row r="634" s="2" customFormat="1">
      <c r="A634" s="39"/>
      <c r="B634" s="40"/>
      <c r="C634" s="41"/>
      <c r="D634" s="235" t="s">
        <v>239</v>
      </c>
      <c r="E634" s="41"/>
      <c r="F634" s="256" t="s">
        <v>1159</v>
      </c>
      <c r="G634" s="41"/>
      <c r="H634" s="41"/>
      <c r="I634" s="257"/>
      <c r="J634" s="41"/>
      <c r="K634" s="41"/>
      <c r="L634" s="45"/>
      <c r="M634" s="258"/>
      <c r="N634" s="259"/>
      <c r="O634" s="92"/>
      <c r="P634" s="92"/>
      <c r="Q634" s="92"/>
      <c r="R634" s="92"/>
      <c r="S634" s="92"/>
      <c r="T634" s="93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239</v>
      </c>
      <c r="AU634" s="18" t="s">
        <v>89</v>
      </c>
    </row>
    <row r="635" s="13" customFormat="1">
      <c r="A635" s="13"/>
      <c r="B635" s="233"/>
      <c r="C635" s="234"/>
      <c r="D635" s="235" t="s">
        <v>207</v>
      </c>
      <c r="E635" s="236" t="s">
        <v>1</v>
      </c>
      <c r="F635" s="237" t="s">
        <v>824</v>
      </c>
      <c r="G635" s="234"/>
      <c r="H635" s="238">
        <v>1</v>
      </c>
      <c r="I635" s="239"/>
      <c r="J635" s="234"/>
      <c r="K635" s="234"/>
      <c r="L635" s="240"/>
      <c r="M635" s="241"/>
      <c r="N635" s="242"/>
      <c r="O635" s="242"/>
      <c r="P635" s="242"/>
      <c r="Q635" s="242"/>
      <c r="R635" s="242"/>
      <c r="S635" s="242"/>
      <c r="T635" s="243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4" t="s">
        <v>207</v>
      </c>
      <c r="AU635" s="244" t="s">
        <v>89</v>
      </c>
      <c r="AV635" s="13" t="s">
        <v>89</v>
      </c>
      <c r="AW635" s="13" t="s">
        <v>34</v>
      </c>
      <c r="AX635" s="13" t="s">
        <v>87</v>
      </c>
      <c r="AY635" s="244" t="s">
        <v>199</v>
      </c>
    </row>
    <row r="636" s="2" customFormat="1" ht="21.75" customHeight="1">
      <c r="A636" s="39"/>
      <c r="B636" s="40"/>
      <c r="C636" s="220" t="s">
        <v>1212</v>
      </c>
      <c r="D636" s="220" t="s">
        <v>201</v>
      </c>
      <c r="E636" s="221" t="s">
        <v>1213</v>
      </c>
      <c r="F636" s="222" t="s">
        <v>1214</v>
      </c>
      <c r="G636" s="223" t="s">
        <v>342</v>
      </c>
      <c r="H636" s="224">
        <v>11</v>
      </c>
      <c r="I636" s="225"/>
      <c r="J636" s="226">
        <f>ROUND(I636*H636,2)</f>
        <v>0</v>
      </c>
      <c r="K636" s="222" t="s">
        <v>357</v>
      </c>
      <c r="L636" s="45"/>
      <c r="M636" s="227" t="s">
        <v>1</v>
      </c>
      <c r="N636" s="228" t="s">
        <v>44</v>
      </c>
      <c r="O636" s="92"/>
      <c r="P636" s="229">
        <f>O636*H636</f>
        <v>0</v>
      </c>
      <c r="Q636" s="229">
        <v>0.089999999999999997</v>
      </c>
      <c r="R636" s="229">
        <f>Q636*H636</f>
        <v>0.98999999999999999</v>
      </c>
      <c r="S636" s="229">
        <v>0.089999999999999997</v>
      </c>
      <c r="T636" s="230">
        <f>S636*H636</f>
        <v>0.98999999999999999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31" t="s">
        <v>273</v>
      </c>
      <c r="AT636" s="231" t="s">
        <v>201</v>
      </c>
      <c r="AU636" s="231" t="s">
        <v>89</v>
      </c>
      <c r="AY636" s="18" t="s">
        <v>199</v>
      </c>
      <c r="BE636" s="232">
        <f>IF(N636="základní",J636,0)</f>
        <v>0</v>
      </c>
      <c r="BF636" s="232">
        <f>IF(N636="snížená",J636,0)</f>
        <v>0</v>
      </c>
      <c r="BG636" s="232">
        <f>IF(N636="zákl. přenesená",J636,0)</f>
        <v>0</v>
      </c>
      <c r="BH636" s="232">
        <f>IF(N636="sníž. přenesená",J636,0)</f>
        <v>0</v>
      </c>
      <c r="BI636" s="232">
        <f>IF(N636="nulová",J636,0)</f>
        <v>0</v>
      </c>
      <c r="BJ636" s="18" t="s">
        <v>87</v>
      </c>
      <c r="BK636" s="232">
        <f>ROUND(I636*H636,2)</f>
        <v>0</v>
      </c>
      <c r="BL636" s="18" t="s">
        <v>273</v>
      </c>
      <c r="BM636" s="231" t="s">
        <v>1215</v>
      </c>
    </row>
    <row r="637" s="2" customFormat="1">
      <c r="A637" s="39"/>
      <c r="B637" s="40"/>
      <c r="C637" s="41"/>
      <c r="D637" s="235" t="s">
        <v>239</v>
      </c>
      <c r="E637" s="41"/>
      <c r="F637" s="256" t="s">
        <v>1216</v>
      </c>
      <c r="G637" s="41"/>
      <c r="H637" s="41"/>
      <c r="I637" s="257"/>
      <c r="J637" s="41"/>
      <c r="K637" s="41"/>
      <c r="L637" s="45"/>
      <c r="M637" s="258"/>
      <c r="N637" s="259"/>
      <c r="O637" s="92"/>
      <c r="P637" s="92"/>
      <c r="Q637" s="92"/>
      <c r="R637" s="92"/>
      <c r="S637" s="92"/>
      <c r="T637" s="93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239</v>
      </c>
      <c r="AU637" s="18" t="s">
        <v>89</v>
      </c>
    </row>
    <row r="638" s="13" customFormat="1">
      <c r="A638" s="13"/>
      <c r="B638" s="233"/>
      <c r="C638" s="234"/>
      <c r="D638" s="235" t="s">
        <v>207</v>
      </c>
      <c r="E638" s="236" t="s">
        <v>1</v>
      </c>
      <c r="F638" s="237" t="s">
        <v>1217</v>
      </c>
      <c r="G638" s="234"/>
      <c r="H638" s="238">
        <v>10</v>
      </c>
      <c r="I638" s="239"/>
      <c r="J638" s="234"/>
      <c r="K638" s="234"/>
      <c r="L638" s="240"/>
      <c r="M638" s="241"/>
      <c r="N638" s="242"/>
      <c r="O638" s="242"/>
      <c r="P638" s="242"/>
      <c r="Q638" s="242"/>
      <c r="R638" s="242"/>
      <c r="S638" s="242"/>
      <c r="T638" s="24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4" t="s">
        <v>207</v>
      </c>
      <c r="AU638" s="244" t="s">
        <v>89</v>
      </c>
      <c r="AV638" s="13" t="s">
        <v>89</v>
      </c>
      <c r="AW638" s="13" t="s">
        <v>34</v>
      </c>
      <c r="AX638" s="13" t="s">
        <v>79</v>
      </c>
      <c r="AY638" s="244" t="s">
        <v>199</v>
      </c>
    </row>
    <row r="639" s="13" customFormat="1">
      <c r="A639" s="13"/>
      <c r="B639" s="233"/>
      <c r="C639" s="234"/>
      <c r="D639" s="235" t="s">
        <v>207</v>
      </c>
      <c r="E639" s="236" t="s">
        <v>1</v>
      </c>
      <c r="F639" s="237" t="s">
        <v>1218</v>
      </c>
      <c r="G639" s="234"/>
      <c r="H639" s="238">
        <v>1</v>
      </c>
      <c r="I639" s="239"/>
      <c r="J639" s="234"/>
      <c r="K639" s="234"/>
      <c r="L639" s="240"/>
      <c r="M639" s="241"/>
      <c r="N639" s="242"/>
      <c r="O639" s="242"/>
      <c r="P639" s="242"/>
      <c r="Q639" s="242"/>
      <c r="R639" s="242"/>
      <c r="S639" s="242"/>
      <c r="T639" s="24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4" t="s">
        <v>207</v>
      </c>
      <c r="AU639" s="244" t="s">
        <v>89</v>
      </c>
      <c r="AV639" s="13" t="s">
        <v>89</v>
      </c>
      <c r="AW639" s="13" t="s">
        <v>34</v>
      </c>
      <c r="AX639" s="13" t="s">
        <v>79</v>
      </c>
      <c r="AY639" s="244" t="s">
        <v>199</v>
      </c>
    </row>
    <row r="640" s="14" customFormat="1">
      <c r="A640" s="14"/>
      <c r="B640" s="245"/>
      <c r="C640" s="246"/>
      <c r="D640" s="235" t="s">
        <v>207</v>
      </c>
      <c r="E640" s="247" t="s">
        <v>1</v>
      </c>
      <c r="F640" s="248" t="s">
        <v>221</v>
      </c>
      <c r="G640" s="246"/>
      <c r="H640" s="249">
        <v>11</v>
      </c>
      <c r="I640" s="250"/>
      <c r="J640" s="246"/>
      <c r="K640" s="246"/>
      <c r="L640" s="251"/>
      <c r="M640" s="252"/>
      <c r="N640" s="253"/>
      <c r="O640" s="253"/>
      <c r="P640" s="253"/>
      <c r="Q640" s="253"/>
      <c r="R640" s="253"/>
      <c r="S640" s="253"/>
      <c r="T640" s="254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5" t="s">
        <v>207</v>
      </c>
      <c r="AU640" s="255" t="s">
        <v>89</v>
      </c>
      <c r="AV640" s="14" t="s">
        <v>205</v>
      </c>
      <c r="AW640" s="14" t="s">
        <v>34</v>
      </c>
      <c r="AX640" s="14" t="s">
        <v>87</v>
      </c>
      <c r="AY640" s="255" t="s">
        <v>199</v>
      </c>
    </row>
    <row r="641" s="2" customFormat="1" ht="24.15" customHeight="1">
      <c r="A641" s="39"/>
      <c r="B641" s="40"/>
      <c r="C641" s="220" t="s">
        <v>1219</v>
      </c>
      <c r="D641" s="220" t="s">
        <v>201</v>
      </c>
      <c r="E641" s="221" t="s">
        <v>1220</v>
      </c>
      <c r="F641" s="222" t="s">
        <v>1221</v>
      </c>
      <c r="G641" s="223" t="s">
        <v>342</v>
      </c>
      <c r="H641" s="224">
        <v>1</v>
      </c>
      <c r="I641" s="225"/>
      <c r="J641" s="226">
        <f>ROUND(I641*H641,2)</f>
        <v>0</v>
      </c>
      <c r="K641" s="222" t="s">
        <v>357</v>
      </c>
      <c r="L641" s="45"/>
      <c r="M641" s="227" t="s">
        <v>1</v>
      </c>
      <c r="N641" s="228" t="s">
        <v>44</v>
      </c>
      <c r="O641" s="92"/>
      <c r="P641" s="229">
        <f>O641*H641</f>
        <v>0</v>
      </c>
      <c r="Q641" s="229">
        <v>0.089999999999999997</v>
      </c>
      <c r="R641" s="229">
        <f>Q641*H641</f>
        <v>0.089999999999999997</v>
      </c>
      <c r="S641" s="229">
        <v>0.089999999999999997</v>
      </c>
      <c r="T641" s="230">
        <f>S641*H641</f>
        <v>0.089999999999999997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31" t="s">
        <v>273</v>
      </c>
      <c r="AT641" s="231" t="s">
        <v>201</v>
      </c>
      <c r="AU641" s="231" t="s">
        <v>89</v>
      </c>
      <c r="AY641" s="18" t="s">
        <v>199</v>
      </c>
      <c r="BE641" s="232">
        <f>IF(N641="základní",J641,0)</f>
        <v>0</v>
      </c>
      <c r="BF641" s="232">
        <f>IF(N641="snížená",J641,0)</f>
        <v>0</v>
      </c>
      <c r="BG641" s="232">
        <f>IF(N641="zákl. přenesená",J641,0)</f>
        <v>0</v>
      </c>
      <c r="BH641" s="232">
        <f>IF(N641="sníž. přenesená",J641,0)</f>
        <v>0</v>
      </c>
      <c r="BI641" s="232">
        <f>IF(N641="nulová",J641,0)</f>
        <v>0</v>
      </c>
      <c r="BJ641" s="18" t="s">
        <v>87</v>
      </c>
      <c r="BK641" s="232">
        <f>ROUND(I641*H641,2)</f>
        <v>0</v>
      </c>
      <c r="BL641" s="18" t="s">
        <v>273</v>
      </c>
      <c r="BM641" s="231" t="s">
        <v>1222</v>
      </c>
    </row>
    <row r="642" s="2" customFormat="1">
      <c r="A642" s="39"/>
      <c r="B642" s="40"/>
      <c r="C642" s="41"/>
      <c r="D642" s="235" t="s">
        <v>239</v>
      </c>
      <c r="E642" s="41"/>
      <c r="F642" s="256" t="s">
        <v>1159</v>
      </c>
      <c r="G642" s="41"/>
      <c r="H642" s="41"/>
      <c r="I642" s="257"/>
      <c r="J642" s="41"/>
      <c r="K642" s="41"/>
      <c r="L642" s="45"/>
      <c r="M642" s="258"/>
      <c r="N642" s="259"/>
      <c r="O642" s="92"/>
      <c r="P642" s="92"/>
      <c r="Q642" s="92"/>
      <c r="R642" s="92"/>
      <c r="S642" s="92"/>
      <c r="T642" s="93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239</v>
      </c>
      <c r="AU642" s="18" t="s">
        <v>89</v>
      </c>
    </row>
    <row r="643" s="13" customFormat="1">
      <c r="A643" s="13"/>
      <c r="B643" s="233"/>
      <c r="C643" s="234"/>
      <c r="D643" s="235" t="s">
        <v>207</v>
      </c>
      <c r="E643" s="236" t="s">
        <v>1</v>
      </c>
      <c r="F643" s="237" t="s">
        <v>1218</v>
      </c>
      <c r="G643" s="234"/>
      <c r="H643" s="238">
        <v>1</v>
      </c>
      <c r="I643" s="239"/>
      <c r="J643" s="234"/>
      <c r="K643" s="234"/>
      <c r="L643" s="240"/>
      <c r="M643" s="241"/>
      <c r="N643" s="242"/>
      <c r="O643" s="242"/>
      <c r="P643" s="242"/>
      <c r="Q643" s="242"/>
      <c r="R643" s="242"/>
      <c r="S643" s="242"/>
      <c r="T643" s="243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4" t="s">
        <v>207</v>
      </c>
      <c r="AU643" s="244" t="s">
        <v>89</v>
      </c>
      <c r="AV643" s="13" t="s">
        <v>89</v>
      </c>
      <c r="AW643" s="13" t="s">
        <v>34</v>
      </c>
      <c r="AX643" s="13" t="s">
        <v>87</v>
      </c>
      <c r="AY643" s="244" t="s">
        <v>199</v>
      </c>
    </row>
    <row r="644" s="2" customFormat="1" ht="24.15" customHeight="1">
      <c r="A644" s="39"/>
      <c r="B644" s="40"/>
      <c r="C644" s="220" t="s">
        <v>1223</v>
      </c>
      <c r="D644" s="220" t="s">
        <v>201</v>
      </c>
      <c r="E644" s="221" t="s">
        <v>1224</v>
      </c>
      <c r="F644" s="222" t="s">
        <v>1225</v>
      </c>
      <c r="G644" s="223" t="s">
        <v>342</v>
      </c>
      <c r="H644" s="224">
        <v>3</v>
      </c>
      <c r="I644" s="225"/>
      <c r="J644" s="226">
        <f>ROUND(I644*H644,2)</f>
        <v>0</v>
      </c>
      <c r="K644" s="222" t="s">
        <v>357</v>
      </c>
      <c r="L644" s="45"/>
      <c r="M644" s="227" t="s">
        <v>1</v>
      </c>
      <c r="N644" s="228" t="s">
        <v>44</v>
      </c>
      <c r="O644" s="92"/>
      <c r="P644" s="229">
        <f>O644*H644</f>
        <v>0</v>
      </c>
      <c r="Q644" s="229">
        <v>0.089999999999999997</v>
      </c>
      <c r="R644" s="229">
        <f>Q644*H644</f>
        <v>0.27000000000000002</v>
      </c>
      <c r="S644" s="229">
        <v>0.089999999999999997</v>
      </c>
      <c r="T644" s="230">
        <f>S644*H644</f>
        <v>0.27000000000000002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31" t="s">
        <v>273</v>
      </c>
      <c r="AT644" s="231" t="s">
        <v>201</v>
      </c>
      <c r="AU644" s="231" t="s">
        <v>89</v>
      </c>
      <c r="AY644" s="18" t="s">
        <v>199</v>
      </c>
      <c r="BE644" s="232">
        <f>IF(N644="základní",J644,0)</f>
        <v>0</v>
      </c>
      <c r="BF644" s="232">
        <f>IF(N644="snížená",J644,0)</f>
        <v>0</v>
      </c>
      <c r="BG644" s="232">
        <f>IF(N644="zákl. přenesená",J644,0)</f>
        <v>0</v>
      </c>
      <c r="BH644" s="232">
        <f>IF(N644="sníž. přenesená",J644,0)</f>
        <v>0</v>
      </c>
      <c r="BI644" s="232">
        <f>IF(N644="nulová",J644,0)</f>
        <v>0</v>
      </c>
      <c r="BJ644" s="18" t="s">
        <v>87</v>
      </c>
      <c r="BK644" s="232">
        <f>ROUND(I644*H644,2)</f>
        <v>0</v>
      </c>
      <c r="BL644" s="18" t="s">
        <v>273</v>
      </c>
      <c r="BM644" s="231" t="s">
        <v>1226</v>
      </c>
    </row>
    <row r="645" s="2" customFormat="1">
      <c r="A645" s="39"/>
      <c r="B645" s="40"/>
      <c r="C645" s="41"/>
      <c r="D645" s="235" t="s">
        <v>239</v>
      </c>
      <c r="E645" s="41"/>
      <c r="F645" s="256" t="s">
        <v>1159</v>
      </c>
      <c r="G645" s="41"/>
      <c r="H645" s="41"/>
      <c r="I645" s="257"/>
      <c r="J645" s="41"/>
      <c r="K645" s="41"/>
      <c r="L645" s="45"/>
      <c r="M645" s="258"/>
      <c r="N645" s="259"/>
      <c r="O645" s="92"/>
      <c r="P645" s="92"/>
      <c r="Q645" s="92"/>
      <c r="R645" s="92"/>
      <c r="S645" s="92"/>
      <c r="T645" s="93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239</v>
      </c>
      <c r="AU645" s="18" t="s">
        <v>89</v>
      </c>
    </row>
    <row r="646" s="13" customFormat="1">
      <c r="A646" s="13"/>
      <c r="B646" s="233"/>
      <c r="C646" s="234"/>
      <c r="D646" s="235" t="s">
        <v>207</v>
      </c>
      <c r="E646" s="236" t="s">
        <v>1</v>
      </c>
      <c r="F646" s="237" t="s">
        <v>1227</v>
      </c>
      <c r="G646" s="234"/>
      <c r="H646" s="238">
        <v>2</v>
      </c>
      <c r="I646" s="239"/>
      <c r="J646" s="234"/>
      <c r="K646" s="234"/>
      <c r="L646" s="240"/>
      <c r="M646" s="241"/>
      <c r="N646" s="242"/>
      <c r="O646" s="242"/>
      <c r="P646" s="242"/>
      <c r="Q646" s="242"/>
      <c r="R646" s="242"/>
      <c r="S646" s="242"/>
      <c r="T646" s="243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4" t="s">
        <v>207</v>
      </c>
      <c r="AU646" s="244" t="s">
        <v>89</v>
      </c>
      <c r="AV646" s="13" t="s">
        <v>89</v>
      </c>
      <c r="AW646" s="13" t="s">
        <v>34</v>
      </c>
      <c r="AX646" s="13" t="s">
        <v>79</v>
      </c>
      <c r="AY646" s="244" t="s">
        <v>199</v>
      </c>
    </row>
    <row r="647" s="13" customFormat="1">
      <c r="A647" s="13"/>
      <c r="B647" s="233"/>
      <c r="C647" s="234"/>
      <c r="D647" s="235" t="s">
        <v>207</v>
      </c>
      <c r="E647" s="236" t="s">
        <v>1</v>
      </c>
      <c r="F647" s="237" t="s">
        <v>1228</v>
      </c>
      <c r="G647" s="234"/>
      <c r="H647" s="238">
        <v>1</v>
      </c>
      <c r="I647" s="239"/>
      <c r="J647" s="234"/>
      <c r="K647" s="234"/>
      <c r="L647" s="240"/>
      <c r="M647" s="241"/>
      <c r="N647" s="242"/>
      <c r="O647" s="242"/>
      <c r="P647" s="242"/>
      <c r="Q647" s="242"/>
      <c r="R647" s="242"/>
      <c r="S647" s="242"/>
      <c r="T647" s="24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4" t="s">
        <v>207</v>
      </c>
      <c r="AU647" s="244" t="s">
        <v>89</v>
      </c>
      <c r="AV647" s="13" t="s">
        <v>89</v>
      </c>
      <c r="AW647" s="13" t="s">
        <v>34</v>
      </c>
      <c r="AX647" s="13" t="s">
        <v>79</v>
      </c>
      <c r="AY647" s="244" t="s">
        <v>199</v>
      </c>
    </row>
    <row r="648" s="14" customFormat="1">
      <c r="A648" s="14"/>
      <c r="B648" s="245"/>
      <c r="C648" s="246"/>
      <c r="D648" s="235" t="s">
        <v>207</v>
      </c>
      <c r="E648" s="247" t="s">
        <v>1</v>
      </c>
      <c r="F648" s="248" t="s">
        <v>221</v>
      </c>
      <c r="G648" s="246"/>
      <c r="H648" s="249">
        <v>3</v>
      </c>
      <c r="I648" s="250"/>
      <c r="J648" s="246"/>
      <c r="K648" s="246"/>
      <c r="L648" s="251"/>
      <c r="M648" s="252"/>
      <c r="N648" s="253"/>
      <c r="O648" s="253"/>
      <c r="P648" s="253"/>
      <c r="Q648" s="253"/>
      <c r="R648" s="253"/>
      <c r="S648" s="253"/>
      <c r="T648" s="254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5" t="s">
        <v>207</v>
      </c>
      <c r="AU648" s="255" t="s">
        <v>89</v>
      </c>
      <c r="AV648" s="14" t="s">
        <v>205</v>
      </c>
      <c r="AW648" s="14" t="s">
        <v>34</v>
      </c>
      <c r="AX648" s="14" t="s">
        <v>87</v>
      </c>
      <c r="AY648" s="255" t="s">
        <v>199</v>
      </c>
    </row>
    <row r="649" s="2" customFormat="1" ht="16.5" customHeight="1">
      <c r="A649" s="39"/>
      <c r="B649" s="40"/>
      <c r="C649" s="220" t="s">
        <v>1229</v>
      </c>
      <c r="D649" s="220" t="s">
        <v>201</v>
      </c>
      <c r="E649" s="221" t="s">
        <v>1230</v>
      </c>
      <c r="F649" s="222" t="s">
        <v>1231</v>
      </c>
      <c r="G649" s="223" t="s">
        <v>342</v>
      </c>
      <c r="H649" s="224">
        <v>1</v>
      </c>
      <c r="I649" s="225"/>
      <c r="J649" s="226">
        <f>ROUND(I649*H649,2)</f>
        <v>0</v>
      </c>
      <c r="K649" s="222" t="s">
        <v>357</v>
      </c>
      <c r="L649" s="45"/>
      <c r="M649" s="227" t="s">
        <v>1</v>
      </c>
      <c r="N649" s="228" t="s">
        <v>44</v>
      </c>
      <c r="O649" s="92"/>
      <c r="P649" s="229">
        <f>O649*H649</f>
        <v>0</v>
      </c>
      <c r="Q649" s="229">
        <v>0.25</v>
      </c>
      <c r="R649" s="229">
        <f>Q649*H649</f>
        <v>0.25</v>
      </c>
      <c r="S649" s="229">
        <v>0</v>
      </c>
      <c r="T649" s="230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31" t="s">
        <v>273</v>
      </c>
      <c r="AT649" s="231" t="s">
        <v>201</v>
      </c>
      <c r="AU649" s="231" t="s">
        <v>89</v>
      </c>
      <c r="AY649" s="18" t="s">
        <v>199</v>
      </c>
      <c r="BE649" s="232">
        <f>IF(N649="základní",J649,0)</f>
        <v>0</v>
      </c>
      <c r="BF649" s="232">
        <f>IF(N649="snížená",J649,0)</f>
        <v>0</v>
      </c>
      <c r="BG649" s="232">
        <f>IF(N649="zákl. přenesená",J649,0)</f>
        <v>0</v>
      </c>
      <c r="BH649" s="232">
        <f>IF(N649="sníž. přenesená",J649,0)</f>
        <v>0</v>
      </c>
      <c r="BI649" s="232">
        <f>IF(N649="nulová",J649,0)</f>
        <v>0</v>
      </c>
      <c r="BJ649" s="18" t="s">
        <v>87</v>
      </c>
      <c r="BK649" s="232">
        <f>ROUND(I649*H649,2)</f>
        <v>0</v>
      </c>
      <c r="BL649" s="18" t="s">
        <v>273</v>
      </c>
      <c r="BM649" s="231" t="s">
        <v>1232</v>
      </c>
    </row>
    <row r="650" s="13" customFormat="1">
      <c r="A650" s="13"/>
      <c r="B650" s="233"/>
      <c r="C650" s="234"/>
      <c r="D650" s="235" t="s">
        <v>207</v>
      </c>
      <c r="E650" s="236" t="s">
        <v>1</v>
      </c>
      <c r="F650" s="237" t="s">
        <v>1218</v>
      </c>
      <c r="G650" s="234"/>
      <c r="H650" s="238">
        <v>1</v>
      </c>
      <c r="I650" s="239"/>
      <c r="J650" s="234"/>
      <c r="K650" s="234"/>
      <c r="L650" s="240"/>
      <c r="M650" s="241"/>
      <c r="N650" s="242"/>
      <c r="O650" s="242"/>
      <c r="P650" s="242"/>
      <c r="Q650" s="242"/>
      <c r="R650" s="242"/>
      <c r="S650" s="242"/>
      <c r="T650" s="243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4" t="s">
        <v>207</v>
      </c>
      <c r="AU650" s="244" t="s">
        <v>89</v>
      </c>
      <c r="AV650" s="13" t="s">
        <v>89</v>
      </c>
      <c r="AW650" s="13" t="s">
        <v>34</v>
      </c>
      <c r="AX650" s="13" t="s">
        <v>87</v>
      </c>
      <c r="AY650" s="244" t="s">
        <v>199</v>
      </c>
    </row>
    <row r="651" s="2" customFormat="1" ht="24.15" customHeight="1">
      <c r="A651" s="39"/>
      <c r="B651" s="40"/>
      <c r="C651" s="220" t="s">
        <v>1233</v>
      </c>
      <c r="D651" s="220" t="s">
        <v>201</v>
      </c>
      <c r="E651" s="221" t="s">
        <v>1234</v>
      </c>
      <c r="F651" s="222" t="s">
        <v>1235</v>
      </c>
      <c r="G651" s="223" t="s">
        <v>500</v>
      </c>
      <c r="H651" s="224">
        <v>1</v>
      </c>
      <c r="I651" s="225"/>
      <c r="J651" s="226">
        <f>ROUND(I651*H651,2)</f>
        <v>0</v>
      </c>
      <c r="K651" s="222" t="s">
        <v>357</v>
      </c>
      <c r="L651" s="45"/>
      <c r="M651" s="227" t="s">
        <v>1</v>
      </c>
      <c r="N651" s="228" t="s">
        <v>44</v>
      </c>
      <c r="O651" s="92"/>
      <c r="P651" s="229">
        <f>O651*H651</f>
        <v>0</v>
      </c>
      <c r="Q651" s="229">
        <v>0.02</v>
      </c>
      <c r="R651" s="229">
        <f>Q651*H651</f>
        <v>0.02</v>
      </c>
      <c r="S651" s="229">
        <v>0</v>
      </c>
      <c r="T651" s="230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31" t="s">
        <v>273</v>
      </c>
      <c r="AT651" s="231" t="s">
        <v>201</v>
      </c>
      <c r="AU651" s="231" t="s">
        <v>89</v>
      </c>
      <c r="AY651" s="18" t="s">
        <v>199</v>
      </c>
      <c r="BE651" s="232">
        <f>IF(N651="základní",J651,0)</f>
        <v>0</v>
      </c>
      <c r="BF651" s="232">
        <f>IF(N651="snížená",J651,0)</f>
        <v>0</v>
      </c>
      <c r="BG651" s="232">
        <f>IF(N651="zákl. přenesená",J651,0)</f>
        <v>0</v>
      </c>
      <c r="BH651" s="232">
        <f>IF(N651="sníž. přenesená",J651,0)</f>
        <v>0</v>
      </c>
      <c r="BI651" s="232">
        <f>IF(N651="nulová",J651,0)</f>
        <v>0</v>
      </c>
      <c r="BJ651" s="18" t="s">
        <v>87</v>
      </c>
      <c r="BK651" s="232">
        <f>ROUND(I651*H651,2)</f>
        <v>0</v>
      </c>
      <c r="BL651" s="18" t="s">
        <v>273</v>
      </c>
      <c r="BM651" s="231" t="s">
        <v>1236</v>
      </c>
    </row>
    <row r="652" s="13" customFormat="1">
      <c r="A652" s="13"/>
      <c r="B652" s="233"/>
      <c r="C652" s="234"/>
      <c r="D652" s="235" t="s">
        <v>207</v>
      </c>
      <c r="E652" s="236" t="s">
        <v>1</v>
      </c>
      <c r="F652" s="237" t="s">
        <v>1237</v>
      </c>
      <c r="G652" s="234"/>
      <c r="H652" s="238">
        <v>1</v>
      </c>
      <c r="I652" s="239"/>
      <c r="J652" s="234"/>
      <c r="K652" s="234"/>
      <c r="L652" s="240"/>
      <c r="M652" s="241"/>
      <c r="N652" s="242"/>
      <c r="O652" s="242"/>
      <c r="P652" s="242"/>
      <c r="Q652" s="242"/>
      <c r="R652" s="242"/>
      <c r="S652" s="242"/>
      <c r="T652" s="243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4" t="s">
        <v>207</v>
      </c>
      <c r="AU652" s="244" t="s">
        <v>89</v>
      </c>
      <c r="AV652" s="13" t="s">
        <v>89</v>
      </c>
      <c r="AW652" s="13" t="s">
        <v>34</v>
      </c>
      <c r="AX652" s="13" t="s">
        <v>87</v>
      </c>
      <c r="AY652" s="244" t="s">
        <v>199</v>
      </c>
    </row>
    <row r="653" s="2" customFormat="1" ht="16.5" customHeight="1">
      <c r="A653" s="39"/>
      <c r="B653" s="40"/>
      <c r="C653" s="220" t="s">
        <v>1238</v>
      </c>
      <c r="D653" s="220" t="s">
        <v>201</v>
      </c>
      <c r="E653" s="221" t="s">
        <v>1239</v>
      </c>
      <c r="F653" s="222" t="s">
        <v>1240</v>
      </c>
      <c r="G653" s="223" t="s">
        <v>98</v>
      </c>
      <c r="H653" s="224">
        <v>27.170999999999999</v>
      </c>
      <c r="I653" s="225"/>
      <c r="J653" s="226">
        <f>ROUND(I653*H653,2)</f>
        <v>0</v>
      </c>
      <c r="K653" s="222" t="s">
        <v>204</v>
      </c>
      <c r="L653" s="45"/>
      <c r="M653" s="227" t="s">
        <v>1</v>
      </c>
      <c r="N653" s="228" t="s">
        <v>44</v>
      </c>
      <c r="O653" s="92"/>
      <c r="P653" s="229">
        <f>O653*H653</f>
        <v>0</v>
      </c>
      <c r="Q653" s="229">
        <v>0</v>
      </c>
      <c r="R653" s="229">
        <f>Q653*H653</f>
        <v>0</v>
      </c>
      <c r="S653" s="229">
        <v>0.017999999999999999</v>
      </c>
      <c r="T653" s="230">
        <f>S653*H653</f>
        <v>0.48907799999999996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31" t="s">
        <v>273</v>
      </c>
      <c r="AT653" s="231" t="s">
        <v>201</v>
      </c>
      <c r="AU653" s="231" t="s">
        <v>89</v>
      </c>
      <c r="AY653" s="18" t="s">
        <v>199</v>
      </c>
      <c r="BE653" s="232">
        <f>IF(N653="základní",J653,0)</f>
        <v>0</v>
      </c>
      <c r="BF653" s="232">
        <f>IF(N653="snížená",J653,0)</f>
        <v>0</v>
      </c>
      <c r="BG653" s="232">
        <f>IF(N653="zákl. přenesená",J653,0)</f>
        <v>0</v>
      </c>
      <c r="BH653" s="232">
        <f>IF(N653="sníž. přenesená",J653,0)</f>
        <v>0</v>
      </c>
      <c r="BI653" s="232">
        <f>IF(N653="nulová",J653,0)</f>
        <v>0</v>
      </c>
      <c r="BJ653" s="18" t="s">
        <v>87</v>
      </c>
      <c r="BK653" s="232">
        <f>ROUND(I653*H653,2)</f>
        <v>0</v>
      </c>
      <c r="BL653" s="18" t="s">
        <v>273</v>
      </c>
      <c r="BM653" s="231" t="s">
        <v>1241</v>
      </c>
    </row>
    <row r="654" s="13" customFormat="1">
      <c r="A654" s="13"/>
      <c r="B654" s="233"/>
      <c r="C654" s="234"/>
      <c r="D654" s="235" t="s">
        <v>207</v>
      </c>
      <c r="E654" s="236" t="s">
        <v>1</v>
      </c>
      <c r="F654" s="237" t="s">
        <v>1088</v>
      </c>
      <c r="G654" s="234"/>
      <c r="H654" s="238">
        <v>31.77</v>
      </c>
      <c r="I654" s="239"/>
      <c r="J654" s="234"/>
      <c r="K654" s="234"/>
      <c r="L654" s="240"/>
      <c r="M654" s="241"/>
      <c r="N654" s="242"/>
      <c r="O654" s="242"/>
      <c r="P654" s="242"/>
      <c r="Q654" s="242"/>
      <c r="R654" s="242"/>
      <c r="S654" s="242"/>
      <c r="T654" s="24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4" t="s">
        <v>207</v>
      </c>
      <c r="AU654" s="244" t="s">
        <v>89</v>
      </c>
      <c r="AV654" s="13" t="s">
        <v>89</v>
      </c>
      <c r="AW654" s="13" t="s">
        <v>34</v>
      </c>
      <c r="AX654" s="13" t="s">
        <v>79</v>
      </c>
      <c r="AY654" s="244" t="s">
        <v>199</v>
      </c>
    </row>
    <row r="655" s="13" customFormat="1">
      <c r="A655" s="13"/>
      <c r="B655" s="233"/>
      <c r="C655" s="234"/>
      <c r="D655" s="235" t="s">
        <v>207</v>
      </c>
      <c r="E655" s="236" t="s">
        <v>1</v>
      </c>
      <c r="F655" s="237" t="s">
        <v>1089</v>
      </c>
      <c r="G655" s="234"/>
      <c r="H655" s="238">
        <v>-2.6789999999999998</v>
      </c>
      <c r="I655" s="239"/>
      <c r="J655" s="234"/>
      <c r="K655" s="234"/>
      <c r="L655" s="240"/>
      <c r="M655" s="241"/>
      <c r="N655" s="242"/>
      <c r="O655" s="242"/>
      <c r="P655" s="242"/>
      <c r="Q655" s="242"/>
      <c r="R655" s="242"/>
      <c r="S655" s="242"/>
      <c r="T655" s="24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4" t="s">
        <v>207</v>
      </c>
      <c r="AU655" s="244" t="s">
        <v>89</v>
      </c>
      <c r="AV655" s="13" t="s">
        <v>89</v>
      </c>
      <c r="AW655" s="13" t="s">
        <v>34</v>
      </c>
      <c r="AX655" s="13" t="s">
        <v>79</v>
      </c>
      <c r="AY655" s="244" t="s">
        <v>199</v>
      </c>
    </row>
    <row r="656" s="13" customFormat="1">
      <c r="A656" s="13"/>
      <c r="B656" s="233"/>
      <c r="C656" s="234"/>
      <c r="D656" s="235" t="s">
        <v>207</v>
      </c>
      <c r="E656" s="236" t="s">
        <v>1</v>
      </c>
      <c r="F656" s="237" t="s">
        <v>1090</v>
      </c>
      <c r="G656" s="234"/>
      <c r="H656" s="238">
        <v>-0.95999999999999996</v>
      </c>
      <c r="I656" s="239"/>
      <c r="J656" s="234"/>
      <c r="K656" s="234"/>
      <c r="L656" s="240"/>
      <c r="M656" s="241"/>
      <c r="N656" s="242"/>
      <c r="O656" s="242"/>
      <c r="P656" s="242"/>
      <c r="Q656" s="242"/>
      <c r="R656" s="242"/>
      <c r="S656" s="242"/>
      <c r="T656" s="243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4" t="s">
        <v>207</v>
      </c>
      <c r="AU656" s="244" t="s">
        <v>89</v>
      </c>
      <c r="AV656" s="13" t="s">
        <v>89</v>
      </c>
      <c r="AW656" s="13" t="s">
        <v>34</v>
      </c>
      <c r="AX656" s="13" t="s">
        <v>79</v>
      </c>
      <c r="AY656" s="244" t="s">
        <v>199</v>
      </c>
    </row>
    <row r="657" s="13" customFormat="1">
      <c r="A657" s="13"/>
      <c r="B657" s="233"/>
      <c r="C657" s="234"/>
      <c r="D657" s="235" t="s">
        <v>207</v>
      </c>
      <c r="E657" s="236" t="s">
        <v>1</v>
      </c>
      <c r="F657" s="237" t="s">
        <v>1090</v>
      </c>
      <c r="G657" s="234"/>
      <c r="H657" s="238">
        <v>-0.95999999999999996</v>
      </c>
      <c r="I657" s="239"/>
      <c r="J657" s="234"/>
      <c r="K657" s="234"/>
      <c r="L657" s="240"/>
      <c r="M657" s="241"/>
      <c r="N657" s="242"/>
      <c r="O657" s="242"/>
      <c r="P657" s="242"/>
      <c r="Q657" s="242"/>
      <c r="R657" s="242"/>
      <c r="S657" s="242"/>
      <c r="T657" s="243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4" t="s">
        <v>207</v>
      </c>
      <c r="AU657" s="244" t="s">
        <v>89</v>
      </c>
      <c r="AV657" s="13" t="s">
        <v>89</v>
      </c>
      <c r="AW657" s="13" t="s">
        <v>34</v>
      </c>
      <c r="AX657" s="13" t="s">
        <v>79</v>
      </c>
      <c r="AY657" s="244" t="s">
        <v>199</v>
      </c>
    </row>
    <row r="658" s="14" customFormat="1">
      <c r="A658" s="14"/>
      <c r="B658" s="245"/>
      <c r="C658" s="246"/>
      <c r="D658" s="235" t="s">
        <v>207</v>
      </c>
      <c r="E658" s="247" t="s">
        <v>1</v>
      </c>
      <c r="F658" s="248" t="s">
        <v>221</v>
      </c>
      <c r="G658" s="246"/>
      <c r="H658" s="249">
        <v>27.170999999999999</v>
      </c>
      <c r="I658" s="250"/>
      <c r="J658" s="246"/>
      <c r="K658" s="246"/>
      <c r="L658" s="251"/>
      <c r="M658" s="252"/>
      <c r="N658" s="253"/>
      <c r="O658" s="253"/>
      <c r="P658" s="253"/>
      <c r="Q658" s="253"/>
      <c r="R658" s="253"/>
      <c r="S658" s="253"/>
      <c r="T658" s="254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5" t="s">
        <v>207</v>
      </c>
      <c r="AU658" s="255" t="s">
        <v>89</v>
      </c>
      <c r="AV658" s="14" t="s">
        <v>205</v>
      </c>
      <c r="AW658" s="14" t="s">
        <v>34</v>
      </c>
      <c r="AX658" s="14" t="s">
        <v>87</v>
      </c>
      <c r="AY658" s="255" t="s">
        <v>199</v>
      </c>
    </row>
    <row r="659" s="2" customFormat="1" ht="21.75" customHeight="1">
      <c r="A659" s="39"/>
      <c r="B659" s="40"/>
      <c r="C659" s="220" t="s">
        <v>1242</v>
      </c>
      <c r="D659" s="220" t="s">
        <v>201</v>
      </c>
      <c r="E659" s="221" t="s">
        <v>1243</v>
      </c>
      <c r="F659" s="222" t="s">
        <v>1244</v>
      </c>
      <c r="G659" s="223" t="s">
        <v>98</v>
      </c>
      <c r="H659" s="224">
        <v>31.77</v>
      </c>
      <c r="I659" s="225"/>
      <c r="J659" s="226">
        <f>ROUND(I659*H659,2)</f>
        <v>0</v>
      </c>
      <c r="K659" s="222" t="s">
        <v>357</v>
      </c>
      <c r="L659" s="45"/>
      <c r="M659" s="227" t="s">
        <v>1</v>
      </c>
      <c r="N659" s="228" t="s">
        <v>44</v>
      </c>
      <c r="O659" s="92"/>
      <c r="P659" s="229">
        <f>O659*H659</f>
        <v>0</v>
      </c>
      <c r="Q659" s="229">
        <v>0</v>
      </c>
      <c r="R659" s="229">
        <f>Q659*H659</f>
        <v>0</v>
      </c>
      <c r="S659" s="229">
        <v>0.010200000000000001</v>
      </c>
      <c r="T659" s="230">
        <f>S659*H659</f>
        <v>0.32405400000000001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31" t="s">
        <v>273</v>
      </c>
      <c r="AT659" s="231" t="s">
        <v>201</v>
      </c>
      <c r="AU659" s="231" t="s">
        <v>89</v>
      </c>
      <c r="AY659" s="18" t="s">
        <v>199</v>
      </c>
      <c r="BE659" s="232">
        <f>IF(N659="základní",J659,0)</f>
        <v>0</v>
      </c>
      <c r="BF659" s="232">
        <f>IF(N659="snížená",J659,0)</f>
        <v>0</v>
      </c>
      <c r="BG659" s="232">
        <f>IF(N659="zákl. přenesená",J659,0)</f>
        <v>0</v>
      </c>
      <c r="BH659" s="232">
        <f>IF(N659="sníž. přenesená",J659,0)</f>
        <v>0</v>
      </c>
      <c r="BI659" s="232">
        <f>IF(N659="nulová",J659,0)</f>
        <v>0</v>
      </c>
      <c r="BJ659" s="18" t="s">
        <v>87</v>
      </c>
      <c r="BK659" s="232">
        <f>ROUND(I659*H659,2)</f>
        <v>0</v>
      </c>
      <c r="BL659" s="18" t="s">
        <v>273</v>
      </c>
      <c r="BM659" s="231" t="s">
        <v>1245</v>
      </c>
    </row>
    <row r="660" s="13" customFormat="1">
      <c r="A660" s="13"/>
      <c r="B660" s="233"/>
      <c r="C660" s="234"/>
      <c r="D660" s="235" t="s">
        <v>207</v>
      </c>
      <c r="E660" s="236" t="s">
        <v>1</v>
      </c>
      <c r="F660" s="237" t="s">
        <v>1088</v>
      </c>
      <c r="G660" s="234"/>
      <c r="H660" s="238">
        <v>31.77</v>
      </c>
      <c r="I660" s="239"/>
      <c r="J660" s="234"/>
      <c r="K660" s="234"/>
      <c r="L660" s="240"/>
      <c r="M660" s="241"/>
      <c r="N660" s="242"/>
      <c r="O660" s="242"/>
      <c r="P660" s="242"/>
      <c r="Q660" s="242"/>
      <c r="R660" s="242"/>
      <c r="S660" s="242"/>
      <c r="T660" s="243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4" t="s">
        <v>207</v>
      </c>
      <c r="AU660" s="244" t="s">
        <v>89</v>
      </c>
      <c r="AV660" s="13" t="s">
        <v>89</v>
      </c>
      <c r="AW660" s="13" t="s">
        <v>34</v>
      </c>
      <c r="AX660" s="13" t="s">
        <v>87</v>
      </c>
      <c r="AY660" s="244" t="s">
        <v>199</v>
      </c>
    </row>
    <row r="661" s="2" customFormat="1" ht="21.75" customHeight="1">
      <c r="A661" s="39"/>
      <c r="B661" s="40"/>
      <c r="C661" s="220" t="s">
        <v>1246</v>
      </c>
      <c r="D661" s="220" t="s">
        <v>201</v>
      </c>
      <c r="E661" s="221" t="s">
        <v>1247</v>
      </c>
      <c r="F661" s="222" t="s">
        <v>1248</v>
      </c>
      <c r="G661" s="223" t="s">
        <v>98</v>
      </c>
      <c r="H661" s="224">
        <v>40.600000000000001</v>
      </c>
      <c r="I661" s="225"/>
      <c r="J661" s="226">
        <f>ROUND(I661*H661,2)</f>
        <v>0</v>
      </c>
      <c r="K661" s="222" t="s">
        <v>204</v>
      </c>
      <c r="L661" s="45"/>
      <c r="M661" s="227" t="s">
        <v>1</v>
      </c>
      <c r="N661" s="228" t="s">
        <v>44</v>
      </c>
      <c r="O661" s="92"/>
      <c r="P661" s="229">
        <f>O661*H661</f>
        <v>0</v>
      </c>
      <c r="Q661" s="229">
        <v>0</v>
      </c>
      <c r="R661" s="229">
        <f>Q661*H661</f>
        <v>0</v>
      </c>
      <c r="S661" s="229">
        <v>0.0070000000000000001</v>
      </c>
      <c r="T661" s="230">
        <f>S661*H661</f>
        <v>0.28420000000000001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31" t="s">
        <v>273</v>
      </c>
      <c r="AT661" s="231" t="s">
        <v>201</v>
      </c>
      <c r="AU661" s="231" t="s">
        <v>89</v>
      </c>
      <c r="AY661" s="18" t="s">
        <v>199</v>
      </c>
      <c r="BE661" s="232">
        <f>IF(N661="základní",J661,0)</f>
        <v>0</v>
      </c>
      <c r="BF661" s="232">
        <f>IF(N661="snížená",J661,0)</f>
        <v>0</v>
      </c>
      <c r="BG661" s="232">
        <f>IF(N661="zákl. přenesená",J661,0)</f>
        <v>0</v>
      </c>
      <c r="BH661" s="232">
        <f>IF(N661="sníž. přenesená",J661,0)</f>
        <v>0</v>
      </c>
      <c r="BI661" s="232">
        <f>IF(N661="nulová",J661,0)</f>
        <v>0</v>
      </c>
      <c r="BJ661" s="18" t="s">
        <v>87</v>
      </c>
      <c r="BK661" s="232">
        <f>ROUND(I661*H661,2)</f>
        <v>0</v>
      </c>
      <c r="BL661" s="18" t="s">
        <v>273</v>
      </c>
      <c r="BM661" s="231" t="s">
        <v>1249</v>
      </c>
    </row>
    <row r="662" s="13" customFormat="1">
      <c r="A662" s="13"/>
      <c r="B662" s="233"/>
      <c r="C662" s="234"/>
      <c r="D662" s="235" t="s">
        <v>207</v>
      </c>
      <c r="E662" s="236" t="s">
        <v>1</v>
      </c>
      <c r="F662" s="237" t="s">
        <v>140</v>
      </c>
      <c r="G662" s="234"/>
      <c r="H662" s="238">
        <v>40.600000000000001</v>
      </c>
      <c r="I662" s="239"/>
      <c r="J662" s="234"/>
      <c r="K662" s="234"/>
      <c r="L662" s="240"/>
      <c r="M662" s="241"/>
      <c r="N662" s="242"/>
      <c r="O662" s="242"/>
      <c r="P662" s="242"/>
      <c r="Q662" s="242"/>
      <c r="R662" s="242"/>
      <c r="S662" s="242"/>
      <c r="T662" s="243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4" t="s">
        <v>207</v>
      </c>
      <c r="AU662" s="244" t="s">
        <v>89</v>
      </c>
      <c r="AV662" s="13" t="s">
        <v>89</v>
      </c>
      <c r="AW662" s="13" t="s">
        <v>34</v>
      </c>
      <c r="AX662" s="13" t="s">
        <v>87</v>
      </c>
      <c r="AY662" s="244" t="s">
        <v>199</v>
      </c>
    </row>
    <row r="663" s="2" customFormat="1" ht="24.15" customHeight="1">
      <c r="A663" s="39"/>
      <c r="B663" s="40"/>
      <c r="C663" s="220" t="s">
        <v>1250</v>
      </c>
      <c r="D663" s="220" t="s">
        <v>201</v>
      </c>
      <c r="E663" s="221" t="s">
        <v>1251</v>
      </c>
      <c r="F663" s="222" t="s">
        <v>1252</v>
      </c>
      <c r="G663" s="223" t="s">
        <v>295</v>
      </c>
      <c r="H663" s="224">
        <v>337.95499999999998</v>
      </c>
      <c r="I663" s="225"/>
      <c r="J663" s="226">
        <f>ROUND(I663*H663,2)</f>
        <v>0</v>
      </c>
      <c r="K663" s="222" t="s">
        <v>204</v>
      </c>
      <c r="L663" s="45"/>
      <c r="M663" s="227" t="s">
        <v>1</v>
      </c>
      <c r="N663" s="228" t="s">
        <v>44</v>
      </c>
      <c r="O663" s="92"/>
      <c r="P663" s="229">
        <f>O663*H663</f>
        <v>0</v>
      </c>
      <c r="Q663" s="229">
        <v>0</v>
      </c>
      <c r="R663" s="229">
        <f>Q663*H663</f>
        <v>0</v>
      </c>
      <c r="S663" s="229">
        <v>0.001</v>
      </c>
      <c r="T663" s="230">
        <f>S663*H663</f>
        <v>0.33795500000000001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31" t="s">
        <v>273</v>
      </c>
      <c r="AT663" s="231" t="s">
        <v>201</v>
      </c>
      <c r="AU663" s="231" t="s">
        <v>89</v>
      </c>
      <c r="AY663" s="18" t="s">
        <v>199</v>
      </c>
      <c r="BE663" s="232">
        <f>IF(N663="základní",J663,0)</f>
        <v>0</v>
      </c>
      <c r="BF663" s="232">
        <f>IF(N663="snížená",J663,0)</f>
        <v>0</v>
      </c>
      <c r="BG663" s="232">
        <f>IF(N663="zákl. přenesená",J663,0)</f>
        <v>0</v>
      </c>
      <c r="BH663" s="232">
        <f>IF(N663="sníž. přenesená",J663,0)</f>
        <v>0</v>
      </c>
      <c r="BI663" s="232">
        <f>IF(N663="nulová",J663,0)</f>
        <v>0</v>
      </c>
      <c r="BJ663" s="18" t="s">
        <v>87</v>
      </c>
      <c r="BK663" s="232">
        <f>ROUND(I663*H663,2)</f>
        <v>0</v>
      </c>
      <c r="BL663" s="18" t="s">
        <v>273</v>
      </c>
      <c r="BM663" s="231" t="s">
        <v>1253</v>
      </c>
    </row>
    <row r="664" s="2" customFormat="1">
      <c r="A664" s="39"/>
      <c r="B664" s="40"/>
      <c r="C664" s="41"/>
      <c r="D664" s="235" t="s">
        <v>239</v>
      </c>
      <c r="E664" s="41"/>
      <c r="F664" s="256" t="s">
        <v>1254</v>
      </c>
      <c r="G664" s="41"/>
      <c r="H664" s="41"/>
      <c r="I664" s="257"/>
      <c r="J664" s="41"/>
      <c r="K664" s="41"/>
      <c r="L664" s="45"/>
      <c r="M664" s="258"/>
      <c r="N664" s="259"/>
      <c r="O664" s="92"/>
      <c r="P664" s="92"/>
      <c r="Q664" s="92"/>
      <c r="R664" s="92"/>
      <c r="S664" s="92"/>
      <c r="T664" s="93"/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T664" s="18" t="s">
        <v>239</v>
      </c>
      <c r="AU664" s="18" t="s">
        <v>89</v>
      </c>
    </row>
    <row r="665" s="13" customFormat="1">
      <c r="A665" s="13"/>
      <c r="B665" s="233"/>
      <c r="C665" s="234"/>
      <c r="D665" s="235" t="s">
        <v>207</v>
      </c>
      <c r="E665" s="236" t="s">
        <v>1</v>
      </c>
      <c r="F665" s="237" t="s">
        <v>1255</v>
      </c>
      <c r="G665" s="234"/>
      <c r="H665" s="238">
        <v>213.03</v>
      </c>
      <c r="I665" s="239"/>
      <c r="J665" s="234"/>
      <c r="K665" s="234"/>
      <c r="L665" s="240"/>
      <c r="M665" s="241"/>
      <c r="N665" s="242"/>
      <c r="O665" s="242"/>
      <c r="P665" s="242"/>
      <c r="Q665" s="242"/>
      <c r="R665" s="242"/>
      <c r="S665" s="242"/>
      <c r="T665" s="243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4" t="s">
        <v>207</v>
      </c>
      <c r="AU665" s="244" t="s">
        <v>89</v>
      </c>
      <c r="AV665" s="13" t="s">
        <v>89</v>
      </c>
      <c r="AW665" s="13" t="s">
        <v>34</v>
      </c>
      <c r="AX665" s="13" t="s">
        <v>79</v>
      </c>
      <c r="AY665" s="244" t="s">
        <v>199</v>
      </c>
    </row>
    <row r="666" s="13" customFormat="1">
      <c r="A666" s="13"/>
      <c r="B666" s="233"/>
      <c r="C666" s="234"/>
      <c r="D666" s="235" t="s">
        <v>207</v>
      </c>
      <c r="E666" s="236" t="s">
        <v>1</v>
      </c>
      <c r="F666" s="237" t="s">
        <v>1256</v>
      </c>
      <c r="G666" s="234"/>
      <c r="H666" s="238">
        <v>124.925</v>
      </c>
      <c r="I666" s="239"/>
      <c r="J666" s="234"/>
      <c r="K666" s="234"/>
      <c r="L666" s="240"/>
      <c r="M666" s="241"/>
      <c r="N666" s="242"/>
      <c r="O666" s="242"/>
      <c r="P666" s="242"/>
      <c r="Q666" s="242"/>
      <c r="R666" s="242"/>
      <c r="S666" s="242"/>
      <c r="T666" s="243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4" t="s">
        <v>207</v>
      </c>
      <c r="AU666" s="244" t="s">
        <v>89</v>
      </c>
      <c r="AV666" s="13" t="s">
        <v>89</v>
      </c>
      <c r="AW666" s="13" t="s">
        <v>34</v>
      </c>
      <c r="AX666" s="13" t="s">
        <v>79</v>
      </c>
      <c r="AY666" s="244" t="s">
        <v>199</v>
      </c>
    </row>
    <row r="667" s="14" customFormat="1">
      <c r="A667" s="14"/>
      <c r="B667" s="245"/>
      <c r="C667" s="246"/>
      <c r="D667" s="235" t="s">
        <v>207</v>
      </c>
      <c r="E667" s="247" t="s">
        <v>1</v>
      </c>
      <c r="F667" s="248" t="s">
        <v>221</v>
      </c>
      <c r="G667" s="246"/>
      <c r="H667" s="249">
        <v>337.95499999999998</v>
      </c>
      <c r="I667" s="250"/>
      <c r="J667" s="246"/>
      <c r="K667" s="246"/>
      <c r="L667" s="251"/>
      <c r="M667" s="252"/>
      <c r="N667" s="253"/>
      <c r="O667" s="253"/>
      <c r="P667" s="253"/>
      <c r="Q667" s="253"/>
      <c r="R667" s="253"/>
      <c r="S667" s="253"/>
      <c r="T667" s="254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5" t="s">
        <v>207</v>
      </c>
      <c r="AU667" s="255" t="s">
        <v>89</v>
      </c>
      <c r="AV667" s="14" t="s">
        <v>205</v>
      </c>
      <c r="AW667" s="14" t="s">
        <v>34</v>
      </c>
      <c r="AX667" s="14" t="s">
        <v>87</v>
      </c>
      <c r="AY667" s="255" t="s">
        <v>199</v>
      </c>
    </row>
    <row r="668" s="2" customFormat="1" ht="24.15" customHeight="1">
      <c r="A668" s="39"/>
      <c r="B668" s="40"/>
      <c r="C668" s="220" t="s">
        <v>1257</v>
      </c>
      <c r="D668" s="220" t="s">
        <v>201</v>
      </c>
      <c r="E668" s="221" t="s">
        <v>1258</v>
      </c>
      <c r="F668" s="222" t="s">
        <v>1259</v>
      </c>
      <c r="G668" s="223" t="s">
        <v>295</v>
      </c>
      <c r="H668" s="224">
        <v>213</v>
      </c>
      <c r="I668" s="225"/>
      <c r="J668" s="226">
        <f>ROUND(I668*H668,2)</f>
        <v>0</v>
      </c>
      <c r="K668" s="222" t="s">
        <v>204</v>
      </c>
      <c r="L668" s="45"/>
      <c r="M668" s="227" t="s">
        <v>1</v>
      </c>
      <c r="N668" s="228" t="s">
        <v>44</v>
      </c>
      <c r="O668" s="92"/>
      <c r="P668" s="229">
        <f>O668*H668</f>
        <v>0</v>
      </c>
      <c r="Q668" s="229">
        <v>0</v>
      </c>
      <c r="R668" s="229">
        <f>Q668*H668</f>
        <v>0</v>
      </c>
      <c r="S668" s="229">
        <v>0.001</v>
      </c>
      <c r="T668" s="230">
        <f>S668*H668</f>
        <v>0.213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31" t="s">
        <v>273</v>
      </c>
      <c r="AT668" s="231" t="s">
        <v>201</v>
      </c>
      <c r="AU668" s="231" t="s">
        <v>89</v>
      </c>
      <c r="AY668" s="18" t="s">
        <v>199</v>
      </c>
      <c r="BE668" s="232">
        <f>IF(N668="základní",J668,0)</f>
        <v>0</v>
      </c>
      <c r="BF668" s="232">
        <f>IF(N668="snížená",J668,0)</f>
        <v>0</v>
      </c>
      <c r="BG668" s="232">
        <f>IF(N668="zákl. přenesená",J668,0)</f>
        <v>0</v>
      </c>
      <c r="BH668" s="232">
        <f>IF(N668="sníž. přenesená",J668,0)</f>
        <v>0</v>
      </c>
      <c r="BI668" s="232">
        <f>IF(N668="nulová",J668,0)</f>
        <v>0</v>
      </c>
      <c r="BJ668" s="18" t="s">
        <v>87</v>
      </c>
      <c r="BK668" s="232">
        <f>ROUND(I668*H668,2)</f>
        <v>0</v>
      </c>
      <c r="BL668" s="18" t="s">
        <v>273</v>
      </c>
      <c r="BM668" s="231" t="s">
        <v>1260</v>
      </c>
    </row>
    <row r="669" s="13" customFormat="1">
      <c r="A669" s="13"/>
      <c r="B669" s="233"/>
      <c r="C669" s="234"/>
      <c r="D669" s="235" t="s">
        <v>207</v>
      </c>
      <c r="E669" s="236" t="s">
        <v>1</v>
      </c>
      <c r="F669" s="237" t="s">
        <v>1261</v>
      </c>
      <c r="G669" s="234"/>
      <c r="H669" s="238">
        <v>86</v>
      </c>
      <c r="I669" s="239"/>
      <c r="J669" s="234"/>
      <c r="K669" s="234"/>
      <c r="L669" s="240"/>
      <c r="M669" s="241"/>
      <c r="N669" s="242"/>
      <c r="O669" s="242"/>
      <c r="P669" s="242"/>
      <c r="Q669" s="242"/>
      <c r="R669" s="242"/>
      <c r="S669" s="242"/>
      <c r="T669" s="243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4" t="s">
        <v>207</v>
      </c>
      <c r="AU669" s="244" t="s">
        <v>89</v>
      </c>
      <c r="AV669" s="13" t="s">
        <v>89</v>
      </c>
      <c r="AW669" s="13" t="s">
        <v>34</v>
      </c>
      <c r="AX669" s="13" t="s">
        <v>79</v>
      </c>
      <c r="AY669" s="244" t="s">
        <v>199</v>
      </c>
    </row>
    <row r="670" s="13" customFormat="1">
      <c r="A670" s="13"/>
      <c r="B670" s="233"/>
      <c r="C670" s="234"/>
      <c r="D670" s="235" t="s">
        <v>207</v>
      </c>
      <c r="E670" s="236" t="s">
        <v>1</v>
      </c>
      <c r="F670" s="237" t="s">
        <v>1262</v>
      </c>
      <c r="G670" s="234"/>
      <c r="H670" s="238">
        <v>86</v>
      </c>
      <c r="I670" s="239"/>
      <c r="J670" s="234"/>
      <c r="K670" s="234"/>
      <c r="L670" s="240"/>
      <c r="M670" s="241"/>
      <c r="N670" s="242"/>
      <c r="O670" s="242"/>
      <c r="P670" s="242"/>
      <c r="Q670" s="242"/>
      <c r="R670" s="242"/>
      <c r="S670" s="242"/>
      <c r="T670" s="243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4" t="s">
        <v>207</v>
      </c>
      <c r="AU670" s="244" t="s">
        <v>89</v>
      </c>
      <c r="AV670" s="13" t="s">
        <v>89</v>
      </c>
      <c r="AW670" s="13" t="s">
        <v>34</v>
      </c>
      <c r="AX670" s="13" t="s">
        <v>79</v>
      </c>
      <c r="AY670" s="244" t="s">
        <v>199</v>
      </c>
    </row>
    <row r="671" s="13" customFormat="1">
      <c r="A671" s="13"/>
      <c r="B671" s="233"/>
      <c r="C671" s="234"/>
      <c r="D671" s="235" t="s">
        <v>207</v>
      </c>
      <c r="E671" s="236" t="s">
        <v>1</v>
      </c>
      <c r="F671" s="237" t="s">
        <v>1263</v>
      </c>
      <c r="G671" s="234"/>
      <c r="H671" s="238">
        <v>41</v>
      </c>
      <c r="I671" s="239"/>
      <c r="J671" s="234"/>
      <c r="K671" s="234"/>
      <c r="L671" s="240"/>
      <c r="M671" s="241"/>
      <c r="N671" s="242"/>
      <c r="O671" s="242"/>
      <c r="P671" s="242"/>
      <c r="Q671" s="242"/>
      <c r="R671" s="242"/>
      <c r="S671" s="242"/>
      <c r="T671" s="243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4" t="s">
        <v>207</v>
      </c>
      <c r="AU671" s="244" t="s">
        <v>89</v>
      </c>
      <c r="AV671" s="13" t="s">
        <v>89</v>
      </c>
      <c r="AW671" s="13" t="s">
        <v>34</v>
      </c>
      <c r="AX671" s="13" t="s">
        <v>79</v>
      </c>
      <c r="AY671" s="244" t="s">
        <v>199</v>
      </c>
    </row>
    <row r="672" s="14" customFormat="1">
      <c r="A672" s="14"/>
      <c r="B672" s="245"/>
      <c r="C672" s="246"/>
      <c r="D672" s="235" t="s">
        <v>207</v>
      </c>
      <c r="E672" s="247" t="s">
        <v>1</v>
      </c>
      <c r="F672" s="248" t="s">
        <v>221</v>
      </c>
      <c r="G672" s="246"/>
      <c r="H672" s="249">
        <v>213</v>
      </c>
      <c r="I672" s="250"/>
      <c r="J672" s="246"/>
      <c r="K672" s="246"/>
      <c r="L672" s="251"/>
      <c r="M672" s="252"/>
      <c r="N672" s="253"/>
      <c r="O672" s="253"/>
      <c r="P672" s="253"/>
      <c r="Q672" s="253"/>
      <c r="R672" s="253"/>
      <c r="S672" s="253"/>
      <c r="T672" s="254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5" t="s">
        <v>207</v>
      </c>
      <c r="AU672" s="255" t="s">
        <v>89</v>
      </c>
      <c r="AV672" s="14" t="s">
        <v>205</v>
      </c>
      <c r="AW672" s="14" t="s">
        <v>34</v>
      </c>
      <c r="AX672" s="14" t="s">
        <v>87</v>
      </c>
      <c r="AY672" s="255" t="s">
        <v>199</v>
      </c>
    </row>
    <row r="673" s="2" customFormat="1" ht="24.15" customHeight="1">
      <c r="A673" s="39"/>
      <c r="B673" s="40"/>
      <c r="C673" s="220" t="s">
        <v>1264</v>
      </c>
      <c r="D673" s="220" t="s">
        <v>201</v>
      </c>
      <c r="E673" s="221" t="s">
        <v>1265</v>
      </c>
      <c r="F673" s="222" t="s">
        <v>1266</v>
      </c>
      <c r="G673" s="223" t="s">
        <v>257</v>
      </c>
      <c r="H673" s="224">
        <v>18.120000000000001</v>
      </c>
      <c r="I673" s="225"/>
      <c r="J673" s="226">
        <f>ROUND(I673*H673,2)</f>
        <v>0</v>
      </c>
      <c r="K673" s="222" t="s">
        <v>204</v>
      </c>
      <c r="L673" s="45"/>
      <c r="M673" s="227" t="s">
        <v>1</v>
      </c>
      <c r="N673" s="228" t="s">
        <v>44</v>
      </c>
      <c r="O673" s="92"/>
      <c r="P673" s="229">
        <f>O673*H673</f>
        <v>0</v>
      </c>
      <c r="Q673" s="229">
        <v>0</v>
      </c>
      <c r="R673" s="229">
        <f>Q673*H673</f>
        <v>0</v>
      </c>
      <c r="S673" s="229">
        <v>0</v>
      </c>
      <c r="T673" s="230">
        <f>S673*H673</f>
        <v>0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31" t="s">
        <v>273</v>
      </c>
      <c r="AT673" s="231" t="s">
        <v>201</v>
      </c>
      <c r="AU673" s="231" t="s">
        <v>89</v>
      </c>
      <c r="AY673" s="18" t="s">
        <v>199</v>
      </c>
      <c r="BE673" s="232">
        <f>IF(N673="základní",J673,0)</f>
        <v>0</v>
      </c>
      <c r="BF673" s="232">
        <f>IF(N673="snížená",J673,0)</f>
        <v>0</v>
      </c>
      <c r="BG673" s="232">
        <f>IF(N673="zákl. přenesená",J673,0)</f>
        <v>0</v>
      </c>
      <c r="BH673" s="232">
        <f>IF(N673="sníž. přenesená",J673,0)</f>
        <v>0</v>
      </c>
      <c r="BI673" s="232">
        <f>IF(N673="nulová",J673,0)</f>
        <v>0</v>
      </c>
      <c r="BJ673" s="18" t="s">
        <v>87</v>
      </c>
      <c r="BK673" s="232">
        <f>ROUND(I673*H673,2)</f>
        <v>0</v>
      </c>
      <c r="BL673" s="18" t="s">
        <v>273</v>
      </c>
      <c r="BM673" s="231" t="s">
        <v>1267</v>
      </c>
    </row>
    <row r="674" s="12" customFormat="1" ht="22.8" customHeight="1">
      <c r="A674" s="12"/>
      <c r="B674" s="204"/>
      <c r="C674" s="205"/>
      <c r="D674" s="206" t="s">
        <v>78</v>
      </c>
      <c r="E674" s="218" t="s">
        <v>1268</v>
      </c>
      <c r="F674" s="218" t="s">
        <v>1269</v>
      </c>
      <c r="G674" s="205"/>
      <c r="H674" s="205"/>
      <c r="I674" s="208"/>
      <c r="J674" s="219">
        <f>BK674</f>
        <v>0</v>
      </c>
      <c r="K674" s="205"/>
      <c r="L674" s="210"/>
      <c r="M674" s="211"/>
      <c r="N674" s="212"/>
      <c r="O674" s="212"/>
      <c r="P674" s="213">
        <f>SUM(P675:P691)</f>
        <v>0</v>
      </c>
      <c r="Q674" s="212"/>
      <c r="R674" s="213">
        <f>SUM(R675:R691)</f>
        <v>2.6114213999999998</v>
      </c>
      <c r="S674" s="212"/>
      <c r="T674" s="214">
        <f>SUM(T675:T691)</f>
        <v>0</v>
      </c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R674" s="215" t="s">
        <v>89</v>
      </c>
      <c r="AT674" s="216" t="s">
        <v>78</v>
      </c>
      <c r="AU674" s="216" t="s">
        <v>87</v>
      </c>
      <c r="AY674" s="215" t="s">
        <v>199</v>
      </c>
      <c r="BK674" s="217">
        <f>SUM(BK675:BK691)</f>
        <v>0</v>
      </c>
    </row>
    <row r="675" s="2" customFormat="1" ht="16.5" customHeight="1">
      <c r="A675" s="39"/>
      <c r="B675" s="40"/>
      <c r="C675" s="220" t="s">
        <v>1270</v>
      </c>
      <c r="D675" s="220" t="s">
        <v>201</v>
      </c>
      <c r="E675" s="221" t="s">
        <v>1271</v>
      </c>
      <c r="F675" s="222" t="s">
        <v>1272</v>
      </c>
      <c r="G675" s="223" t="s">
        <v>98</v>
      </c>
      <c r="H675" s="224">
        <v>201.81</v>
      </c>
      <c r="I675" s="225"/>
      <c r="J675" s="226">
        <f>ROUND(I675*H675,2)</f>
        <v>0</v>
      </c>
      <c r="K675" s="222" t="s">
        <v>204</v>
      </c>
      <c r="L675" s="45"/>
      <c r="M675" s="227" t="s">
        <v>1</v>
      </c>
      <c r="N675" s="228" t="s">
        <v>44</v>
      </c>
      <c r="O675" s="92"/>
      <c r="P675" s="229">
        <f>O675*H675</f>
        <v>0</v>
      </c>
      <c r="Q675" s="229">
        <v>0</v>
      </c>
      <c r="R675" s="229">
        <f>Q675*H675</f>
        <v>0</v>
      </c>
      <c r="S675" s="229">
        <v>0</v>
      </c>
      <c r="T675" s="230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31" t="s">
        <v>273</v>
      </c>
      <c r="AT675" s="231" t="s">
        <v>201</v>
      </c>
      <c r="AU675" s="231" t="s">
        <v>89</v>
      </c>
      <c r="AY675" s="18" t="s">
        <v>199</v>
      </c>
      <c r="BE675" s="232">
        <f>IF(N675="základní",J675,0)</f>
        <v>0</v>
      </c>
      <c r="BF675" s="232">
        <f>IF(N675="snížená",J675,0)</f>
        <v>0</v>
      </c>
      <c r="BG675" s="232">
        <f>IF(N675="zákl. přenesená",J675,0)</f>
        <v>0</v>
      </c>
      <c r="BH675" s="232">
        <f>IF(N675="sníž. přenesená",J675,0)</f>
        <v>0</v>
      </c>
      <c r="BI675" s="232">
        <f>IF(N675="nulová",J675,0)</f>
        <v>0</v>
      </c>
      <c r="BJ675" s="18" t="s">
        <v>87</v>
      </c>
      <c r="BK675" s="232">
        <f>ROUND(I675*H675,2)</f>
        <v>0</v>
      </c>
      <c r="BL675" s="18" t="s">
        <v>273</v>
      </c>
      <c r="BM675" s="231" t="s">
        <v>1273</v>
      </c>
    </row>
    <row r="676" s="13" customFormat="1">
      <c r="A676" s="13"/>
      <c r="B676" s="233"/>
      <c r="C676" s="234"/>
      <c r="D676" s="235" t="s">
        <v>207</v>
      </c>
      <c r="E676" s="236" t="s">
        <v>1</v>
      </c>
      <c r="F676" s="237" t="s">
        <v>96</v>
      </c>
      <c r="G676" s="234"/>
      <c r="H676" s="238">
        <v>201.81</v>
      </c>
      <c r="I676" s="239"/>
      <c r="J676" s="234"/>
      <c r="K676" s="234"/>
      <c r="L676" s="240"/>
      <c r="M676" s="241"/>
      <c r="N676" s="242"/>
      <c r="O676" s="242"/>
      <c r="P676" s="242"/>
      <c r="Q676" s="242"/>
      <c r="R676" s="242"/>
      <c r="S676" s="242"/>
      <c r="T676" s="243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4" t="s">
        <v>207</v>
      </c>
      <c r="AU676" s="244" t="s">
        <v>89</v>
      </c>
      <c r="AV676" s="13" t="s">
        <v>89</v>
      </c>
      <c r="AW676" s="13" t="s">
        <v>34</v>
      </c>
      <c r="AX676" s="13" t="s">
        <v>87</v>
      </c>
      <c r="AY676" s="244" t="s">
        <v>199</v>
      </c>
    </row>
    <row r="677" s="2" customFormat="1" ht="24.15" customHeight="1">
      <c r="A677" s="39"/>
      <c r="B677" s="40"/>
      <c r="C677" s="220" t="s">
        <v>1274</v>
      </c>
      <c r="D677" s="220" t="s">
        <v>201</v>
      </c>
      <c r="E677" s="221" t="s">
        <v>1275</v>
      </c>
      <c r="F677" s="222" t="s">
        <v>1276</v>
      </c>
      <c r="G677" s="223" t="s">
        <v>98</v>
      </c>
      <c r="H677" s="224">
        <v>201.81</v>
      </c>
      <c r="I677" s="225"/>
      <c r="J677" s="226">
        <f>ROUND(I677*H677,2)</f>
        <v>0</v>
      </c>
      <c r="K677" s="222" t="s">
        <v>204</v>
      </c>
      <c r="L677" s="45"/>
      <c r="M677" s="227" t="s">
        <v>1</v>
      </c>
      <c r="N677" s="228" t="s">
        <v>44</v>
      </c>
      <c r="O677" s="92"/>
      <c r="P677" s="229">
        <f>O677*H677</f>
        <v>0</v>
      </c>
      <c r="Q677" s="229">
        <v>4.0000000000000003E-05</v>
      </c>
      <c r="R677" s="229">
        <f>Q677*H677</f>
        <v>0.0080724000000000004</v>
      </c>
      <c r="S677" s="229">
        <v>0</v>
      </c>
      <c r="T677" s="230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31" t="s">
        <v>273</v>
      </c>
      <c r="AT677" s="231" t="s">
        <v>201</v>
      </c>
      <c r="AU677" s="231" t="s">
        <v>89</v>
      </c>
      <c r="AY677" s="18" t="s">
        <v>199</v>
      </c>
      <c r="BE677" s="232">
        <f>IF(N677="základní",J677,0)</f>
        <v>0</v>
      </c>
      <c r="BF677" s="232">
        <f>IF(N677="snížená",J677,0)</f>
        <v>0</v>
      </c>
      <c r="BG677" s="232">
        <f>IF(N677="zákl. přenesená",J677,0)</f>
        <v>0</v>
      </c>
      <c r="BH677" s="232">
        <f>IF(N677="sníž. přenesená",J677,0)</f>
        <v>0</v>
      </c>
      <c r="BI677" s="232">
        <f>IF(N677="nulová",J677,0)</f>
        <v>0</v>
      </c>
      <c r="BJ677" s="18" t="s">
        <v>87</v>
      </c>
      <c r="BK677" s="232">
        <f>ROUND(I677*H677,2)</f>
        <v>0</v>
      </c>
      <c r="BL677" s="18" t="s">
        <v>273</v>
      </c>
      <c r="BM677" s="231" t="s">
        <v>1277</v>
      </c>
    </row>
    <row r="678" s="13" customFormat="1">
      <c r="A678" s="13"/>
      <c r="B678" s="233"/>
      <c r="C678" s="234"/>
      <c r="D678" s="235" t="s">
        <v>207</v>
      </c>
      <c r="E678" s="236" t="s">
        <v>1</v>
      </c>
      <c r="F678" s="237" t="s">
        <v>96</v>
      </c>
      <c r="G678" s="234"/>
      <c r="H678" s="238">
        <v>201.81</v>
      </c>
      <c r="I678" s="239"/>
      <c r="J678" s="234"/>
      <c r="K678" s="234"/>
      <c r="L678" s="240"/>
      <c r="M678" s="241"/>
      <c r="N678" s="242"/>
      <c r="O678" s="242"/>
      <c r="P678" s="242"/>
      <c r="Q678" s="242"/>
      <c r="R678" s="242"/>
      <c r="S678" s="242"/>
      <c r="T678" s="243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4" t="s">
        <v>207</v>
      </c>
      <c r="AU678" s="244" t="s">
        <v>89</v>
      </c>
      <c r="AV678" s="13" t="s">
        <v>89</v>
      </c>
      <c r="AW678" s="13" t="s">
        <v>34</v>
      </c>
      <c r="AX678" s="13" t="s">
        <v>87</v>
      </c>
      <c r="AY678" s="244" t="s">
        <v>199</v>
      </c>
    </row>
    <row r="679" s="2" customFormat="1" ht="16.5" customHeight="1">
      <c r="A679" s="39"/>
      <c r="B679" s="40"/>
      <c r="C679" s="220" t="s">
        <v>1278</v>
      </c>
      <c r="D679" s="220" t="s">
        <v>201</v>
      </c>
      <c r="E679" s="221" t="s">
        <v>1279</v>
      </c>
      <c r="F679" s="222" t="s">
        <v>1280</v>
      </c>
      <c r="G679" s="223" t="s">
        <v>98</v>
      </c>
      <c r="H679" s="224">
        <v>201.81</v>
      </c>
      <c r="I679" s="225"/>
      <c r="J679" s="226">
        <f>ROUND(I679*H679,2)</f>
        <v>0</v>
      </c>
      <c r="K679" s="222" t="s">
        <v>204</v>
      </c>
      <c r="L679" s="45"/>
      <c r="M679" s="227" t="s">
        <v>1</v>
      </c>
      <c r="N679" s="228" t="s">
        <v>44</v>
      </c>
      <c r="O679" s="92"/>
      <c r="P679" s="229">
        <f>O679*H679</f>
        <v>0</v>
      </c>
      <c r="Q679" s="229">
        <v>0</v>
      </c>
      <c r="R679" s="229">
        <f>Q679*H679</f>
        <v>0</v>
      </c>
      <c r="S679" s="229">
        <v>0</v>
      </c>
      <c r="T679" s="230">
        <f>S679*H679</f>
        <v>0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31" t="s">
        <v>273</v>
      </c>
      <c r="AT679" s="231" t="s">
        <v>201</v>
      </c>
      <c r="AU679" s="231" t="s">
        <v>89</v>
      </c>
      <c r="AY679" s="18" t="s">
        <v>199</v>
      </c>
      <c r="BE679" s="232">
        <f>IF(N679="základní",J679,0)</f>
        <v>0</v>
      </c>
      <c r="BF679" s="232">
        <f>IF(N679="snížená",J679,0)</f>
        <v>0</v>
      </c>
      <c r="BG679" s="232">
        <f>IF(N679="zákl. přenesená",J679,0)</f>
        <v>0</v>
      </c>
      <c r="BH679" s="232">
        <f>IF(N679="sníž. přenesená",J679,0)</f>
        <v>0</v>
      </c>
      <c r="BI679" s="232">
        <f>IF(N679="nulová",J679,0)</f>
        <v>0</v>
      </c>
      <c r="BJ679" s="18" t="s">
        <v>87</v>
      </c>
      <c r="BK679" s="232">
        <f>ROUND(I679*H679,2)</f>
        <v>0</v>
      </c>
      <c r="BL679" s="18" t="s">
        <v>273</v>
      </c>
      <c r="BM679" s="231" t="s">
        <v>1281</v>
      </c>
    </row>
    <row r="680" s="13" customFormat="1">
      <c r="A680" s="13"/>
      <c r="B680" s="233"/>
      <c r="C680" s="234"/>
      <c r="D680" s="235" t="s">
        <v>207</v>
      </c>
      <c r="E680" s="236" t="s">
        <v>1</v>
      </c>
      <c r="F680" s="237" t="s">
        <v>96</v>
      </c>
      <c r="G680" s="234"/>
      <c r="H680" s="238">
        <v>201.81</v>
      </c>
      <c r="I680" s="239"/>
      <c r="J680" s="234"/>
      <c r="K680" s="234"/>
      <c r="L680" s="240"/>
      <c r="M680" s="241"/>
      <c r="N680" s="242"/>
      <c r="O680" s="242"/>
      <c r="P680" s="242"/>
      <c r="Q680" s="242"/>
      <c r="R680" s="242"/>
      <c r="S680" s="242"/>
      <c r="T680" s="243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4" t="s">
        <v>207</v>
      </c>
      <c r="AU680" s="244" t="s">
        <v>89</v>
      </c>
      <c r="AV680" s="13" t="s">
        <v>89</v>
      </c>
      <c r="AW680" s="13" t="s">
        <v>34</v>
      </c>
      <c r="AX680" s="13" t="s">
        <v>87</v>
      </c>
      <c r="AY680" s="244" t="s">
        <v>199</v>
      </c>
    </row>
    <row r="681" s="2" customFormat="1" ht="24.15" customHeight="1">
      <c r="A681" s="39"/>
      <c r="B681" s="40"/>
      <c r="C681" s="220" t="s">
        <v>1282</v>
      </c>
      <c r="D681" s="220" t="s">
        <v>201</v>
      </c>
      <c r="E681" s="221" t="s">
        <v>1283</v>
      </c>
      <c r="F681" s="222" t="s">
        <v>1284</v>
      </c>
      <c r="G681" s="223" t="s">
        <v>98</v>
      </c>
      <c r="H681" s="224">
        <v>201.81</v>
      </c>
      <c r="I681" s="225"/>
      <c r="J681" s="226">
        <f>ROUND(I681*H681,2)</f>
        <v>0</v>
      </c>
      <c r="K681" s="222" t="s">
        <v>204</v>
      </c>
      <c r="L681" s="45"/>
      <c r="M681" s="227" t="s">
        <v>1</v>
      </c>
      <c r="N681" s="228" t="s">
        <v>44</v>
      </c>
      <c r="O681" s="92"/>
      <c r="P681" s="229">
        <f>O681*H681</f>
        <v>0</v>
      </c>
      <c r="Q681" s="229">
        <v>0.0089999999999999993</v>
      </c>
      <c r="R681" s="229">
        <f>Q681*H681</f>
        <v>1.81629</v>
      </c>
      <c r="S681" s="229">
        <v>0</v>
      </c>
      <c r="T681" s="230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31" t="s">
        <v>273</v>
      </c>
      <c r="AT681" s="231" t="s">
        <v>201</v>
      </c>
      <c r="AU681" s="231" t="s">
        <v>89</v>
      </c>
      <c r="AY681" s="18" t="s">
        <v>199</v>
      </c>
      <c r="BE681" s="232">
        <f>IF(N681="základní",J681,0)</f>
        <v>0</v>
      </c>
      <c r="BF681" s="232">
        <f>IF(N681="snížená",J681,0)</f>
        <v>0</v>
      </c>
      <c r="BG681" s="232">
        <f>IF(N681="zákl. přenesená",J681,0)</f>
        <v>0</v>
      </c>
      <c r="BH681" s="232">
        <f>IF(N681="sníž. přenesená",J681,0)</f>
        <v>0</v>
      </c>
      <c r="BI681" s="232">
        <f>IF(N681="nulová",J681,0)</f>
        <v>0</v>
      </c>
      <c r="BJ681" s="18" t="s">
        <v>87</v>
      </c>
      <c r="BK681" s="232">
        <f>ROUND(I681*H681,2)</f>
        <v>0</v>
      </c>
      <c r="BL681" s="18" t="s">
        <v>273</v>
      </c>
      <c r="BM681" s="231" t="s">
        <v>1285</v>
      </c>
    </row>
    <row r="682" s="13" customFormat="1">
      <c r="A682" s="13"/>
      <c r="B682" s="233"/>
      <c r="C682" s="234"/>
      <c r="D682" s="235" t="s">
        <v>207</v>
      </c>
      <c r="E682" s="236" t="s">
        <v>1</v>
      </c>
      <c r="F682" s="237" t="s">
        <v>96</v>
      </c>
      <c r="G682" s="234"/>
      <c r="H682" s="238">
        <v>201.81</v>
      </c>
      <c r="I682" s="239"/>
      <c r="J682" s="234"/>
      <c r="K682" s="234"/>
      <c r="L682" s="240"/>
      <c r="M682" s="241"/>
      <c r="N682" s="242"/>
      <c r="O682" s="242"/>
      <c r="P682" s="242"/>
      <c r="Q682" s="242"/>
      <c r="R682" s="242"/>
      <c r="S682" s="242"/>
      <c r="T682" s="243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4" t="s">
        <v>207</v>
      </c>
      <c r="AU682" s="244" t="s">
        <v>89</v>
      </c>
      <c r="AV682" s="13" t="s">
        <v>89</v>
      </c>
      <c r="AW682" s="13" t="s">
        <v>34</v>
      </c>
      <c r="AX682" s="13" t="s">
        <v>87</v>
      </c>
      <c r="AY682" s="244" t="s">
        <v>199</v>
      </c>
    </row>
    <row r="683" s="2" customFormat="1" ht="24.15" customHeight="1">
      <c r="A683" s="39"/>
      <c r="B683" s="40"/>
      <c r="C683" s="220" t="s">
        <v>1286</v>
      </c>
      <c r="D683" s="220" t="s">
        <v>201</v>
      </c>
      <c r="E683" s="221" t="s">
        <v>1287</v>
      </c>
      <c r="F683" s="222" t="s">
        <v>1288</v>
      </c>
      <c r="G683" s="223" t="s">
        <v>98</v>
      </c>
      <c r="H683" s="224">
        <v>201.81</v>
      </c>
      <c r="I683" s="225"/>
      <c r="J683" s="226">
        <f>ROUND(I683*H683,2)</f>
        <v>0</v>
      </c>
      <c r="K683" s="222" t="s">
        <v>204</v>
      </c>
      <c r="L683" s="45"/>
      <c r="M683" s="227" t="s">
        <v>1</v>
      </c>
      <c r="N683" s="228" t="s">
        <v>44</v>
      </c>
      <c r="O683" s="92"/>
      <c r="P683" s="229">
        <f>O683*H683</f>
        <v>0</v>
      </c>
      <c r="Q683" s="229">
        <v>0.00029999999999999997</v>
      </c>
      <c r="R683" s="229">
        <f>Q683*H683</f>
        <v>0.060542999999999993</v>
      </c>
      <c r="S683" s="229">
        <v>0</v>
      </c>
      <c r="T683" s="230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31" t="s">
        <v>273</v>
      </c>
      <c r="AT683" s="231" t="s">
        <v>201</v>
      </c>
      <c r="AU683" s="231" t="s">
        <v>89</v>
      </c>
      <c r="AY683" s="18" t="s">
        <v>199</v>
      </c>
      <c r="BE683" s="232">
        <f>IF(N683="základní",J683,0)</f>
        <v>0</v>
      </c>
      <c r="BF683" s="232">
        <f>IF(N683="snížená",J683,0)</f>
        <v>0</v>
      </c>
      <c r="BG683" s="232">
        <f>IF(N683="zákl. přenesená",J683,0)</f>
        <v>0</v>
      </c>
      <c r="BH683" s="232">
        <f>IF(N683="sníž. přenesená",J683,0)</f>
        <v>0</v>
      </c>
      <c r="BI683" s="232">
        <f>IF(N683="nulová",J683,0)</f>
        <v>0</v>
      </c>
      <c r="BJ683" s="18" t="s">
        <v>87</v>
      </c>
      <c r="BK683" s="232">
        <f>ROUND(I683*H683,2)</f>
        <v>0</v>
      </c>
      <c r="BL683" s="18" t="s">
        <v>273</v>
      </c>
      <c r="BM683" s="231" t="s">
        <v>1289</v>
      </c>
    </row>
    <row r="684" s="13" customFormat="1">
      <c r="A684" s="13"/>
      <c r="B684" s="233"/>
      <c r="C684" s="234"/>
      <c r="D684" s="235" t="s">
        <v>207</v>
      </c>
      <c r="E684" s="236" t="s">
        <v>1</v>
      </c>
      <c r="F684" s="237" t="s">
        <v>96</v>
      </c>
      <c r="G684" s="234"/>
      <c r="H684" s="238">
        <v>201.81</v>
      </c>
      <c r="I684" s="239"/>
      <c r="J684" s="234"/>
      <c r="K684" s="234"/>
      <c r="L684" s="240"/>
      <c r="M684" s="241"/>
      <c r="N684" s="242"/>
      <c r="O684" s="242"/>
      <c r="P684" s="242"/>
      <c r="Q684" s="242"/>
      <c r="R684" s="242"/>
      <c r="S684" s="242"/>
      <c r="T684" s="243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4" t="s">
        <v>207</v>
      </c>
      <c r="AU684" s="244" t="s">
        <v>89</v>
      </c>
      <c r="AV684" s="13" t="s">
        <v>89</v>
      </c>
      <c r="AW684" s="13" t="s">
        <v>34</v>
      </c>
      <c r="AX684" s="13" t="s">
        <v>87</v>
      </c>
      <c r="AY684" s="244" t="s">
        <v>199</v>
      </c>
    </row>
    <row r="685" s="2" customFormat="1" ht="24.15" customHeight="1">
      <c r="A685" s="39"/>
      <c r="B685" s="40"/>
      <c r="C685" s="220" t="s">
        <v>1290</v>
      </c>
      <c r="D685" s="220" t="s">
        <v>201</v>
      </c>
      <c r="E685" s="221" t="s">
        <v>1291</v>
      </c>
      <c r="F685" s="222" t="s">
        <v>1292</v>
      </c>
      <c r="G685" s="223" t="s">
        <v>98</v>
      </c>
      <c r="H685" s="224">
        <v>201.81</v>
      </c>
      <c r="I685" s="225"/>
      <c r="J685" s="226">
        <f>ROUND(I685*H685,2)</f>
        <v>0</v>
      </c>
      <c r="K685" s="222" t="s">
        <v>204</v>
      </c>
      <c r="L685" s="45"/>
      <c r="M685" s="227" t="s">
        <v>1</v>
      </c>
      <c r="N685" s="228" t="s">
        <v>44</v>
      </c>
      <c r="O685" s="92"/>
      <c r="P685" s="229">
        <f>O685*H685</f>
        <v>0</v>
      </c>
      <c r="Q685" s="229">
        <v>0.0033999999999999998</v>
      </c>
      <c r="R685" s="229">
        <f>Q685*H685</f>
        <v>0.68615399999999993</v>
      </c>
      <c r="S685" s="229">
        <v>0</v>
      </c>
      <c r="T685" s="230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31" t="s">
        <v>273</v>
      </c>
      <c r="AT685" s="231" t="s">
        <v>201</v>
      </c>
      <c r="AU685" s="231" t="s">
        <v>89</v>
      </c>
      <c r="AY685" s="18" t="s">
        <v>199</v>
      </c>
      <c r="BE685" s="232">
        <f>IF(N685="základní",J685,0)</f>
        <v>0</v>
      </c>
      <c r="BF685" s="232">
        <f>IF(N685="snížená",J685,0)</f>
        <v>0</v>
      </c>
      <c r="BG685" s="232">
        <f>IF(N685="zákl. přenesená",J685,0)</f>
        <v>0</v>
      </c>
      <c r="BH685" s="232">
        <f>IF(N685="sníž. přenesená",J685,0)</f>
        <v>0</v>
      </c>
      <c r="BI685" s="232">
        <f>IF(N685="nulová",J685,0)</f>
        <v>0</v>
      </c>
      <c r="BJ685" s="18" t="s">
        <v>87</v>
      </c>
      <c r="BK685" s="232">
        <f>ROUND(I685*H685,2)</f>
        <v>0</v>
      </c>
      <c r="BL685" s="18" t="s">
        <v>273</v>
      </c>
      <c r="BM685" s="231" t="s">
        <v>1293</v>
      </c>
    </row>
    <row r="686" s="13" customFormat="1">
      <c r="A686" s="13"/>
      <c r="B686" s="233"/>
      <c r="C686" s="234"/>
      <c r="D686" s="235" t="s">
        <v>207</v>
      </c>
      <c r="E686" s="236" t="s">
        <v>1</v>
      </c>
      <c r="F686" s="237" t="s">
        <v>96</v>
      </c>
      <c r="G686" s="234"/>
      <c r="H686" s="238">
        <v>201.81</v>
      </c>
      <c r="I686" s="239"/>
      <c r="J686" s="234"/>
      <c r="K686" s="234"/>
      <c r="L686" s="240"/>
      <c r="M686" s="241"/>
      <c r="N686" s="242"/>
      <c r="O686" s="242"/>
      <c r="P686" s="242"/>
      <c r="Q686" s="242"/>
      <c r="R686" s="242"/>
      <c r="S686" s="242"/>
      <c r="T686" s="243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4" t="s">
        <v>207</v>
      </c>
      <c r="AU686" s="244" t="s">
        <v>89</v>
      </c>
      <c r="AV686" s="13" t="s">
        <v>89</v>
      </c>
      <c r="AW686" s="13" t="s">
        <v>34</v>
      </c>
      <c r="AX686" s="13" t="s">
        <v>87</v>
      </c>
      <c r="AY686" s="244" t="s">
        <v>199</v>
      </c>
    </row>
    <row r="687" s="2" customFormat="1" ht="16.5" customHeight="1">
      <c r="A687" s="39"/>
      <c r="B687" s="40"/>
      <c r="C687" s="220" t="s">
        <v>1294</v>
      </c>
      <c r="D687" s="220" t="s">
        <v>201</v>
      </c>
      <c r="E687" s="221" t="s">
        <v>1295</v>
      </c>
      <c r="F687" s="222" t="s">
        <v>1296</v>
      </c>
      <c r="G687" s="223" t="s">
        <v>98</v>
      </c>
      <c r="H687" s="224">
        <v>201.81</v>
      </c>
      <c r="I687" s="225"/>
      <c r="J687" s="226">
        <f>ROUND(I687*H687,2)</f>
        <v>0</v>
      </c>
      <c r="K687" s="222" t="s">
        <v>204</v>
      </c>
      <c r="L687" s="45"/>
      <c r="M687" s="227" t="s">
        <v>1</v>
      </c>
      <c r="N687" s="228" t="s">
        <v>44</v>
      </c>
      <c r="O687" s="92"/>
      <c r="P687" s="229">
        <f>O687*H687</f>
        <v>0</v>
      </c>
      <c r="Q687" s="229">
        <v>0.00020000000000000001</v>
      </c>
      <c r="R687" s="229">
        <f>Q687*H687</f>
        <v>0.040362000000000002</v>
      </c>
      <c r="S687" s="229">
        <v>0</v>
      </c>
      <c r="T687" s="230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31" t="s">
        <v>273</v>
      </c>
      <c r="AT687" s="231" t="s">
        <v>201</v>
      </c>
      <c r="AU687" s="231" t="s">
        <v>89</v>
      </c>
      <c r="AY687" s="18" t="s">
        <v>199</v>
      </c>
      <c r="BE687" s="232">
        <f>IF(N687="základní",J687,0)</f>
        <v>0</v>
      </c>
      <c r="BF687" s="232">
        <f>IF(N687="snížená",J687,0)</f>
        <v>0</v>
      </c>
      <c r="BG687" s="232">
        <f>IF(N687="zákl. přenesená",J687,0)</f>
        <v>0</v>
      </c>
      <c r="BH687" s="232">
        <f>IF(N687="sníž. přenesená",J687,0)</f>
        <v>0</v>
      </c>
      <c r="BI687" s="232">
        <f>IF(N687="nulová",J687,0)</f>
        <v>0</v>
      </c>
      <c r="BJ687" s="18" t="s">
        <v>87</v>
      </c>
      <c r="BK687" s="232">
        <f>ROUND(I687*H687,2)</f>
        <v>0</v>
      </c>
      <c r="BL687" s="18" t="s">
        <v>273</v>
      </c>
      <c r="BM687" s="231" t="s">
        <v>1297</v>
      </c>
    </row>
    <row r="688" s="13" customFormat="1">
      <c r="A688" s="13"/>
      <c r="B688" s="233"/>
      <c r="C688" s="234"/>
      <c r="D688" s="235" t="s">
        <v>207</v>
      </c>
      <c r="E688" s="236" t="s">
        <v>1</v>
      </c>
      <c r="F688" s="237" t="s">
        <v>96</v>
      </c>
      <c r="G688" s="234"/>
      <c r="H688" s="238">
        <v>201.81</v>
      </c>
      <c r="I688" s="239"/>
      <c r="J688" s="234"/>
      <c r="K688" s="234"/>
      <c r="L688" s="240"/>
      <c r="M688" s="241"/>
      <c r="N688" s="242"/>
      <c r="O688" s="242"/>
      <c r="P688" s="242"/>
      <c r="Q688" s="242"/>
      <c r="R688" s="242"/>
      <c r="S688" s="242"/>
      <c r="T688" s="243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4" t="s">
        <v>207</v>
      </c>
      <c r="AU688" s="244" t="s">
        <v>89</v>
      </c>
      <c r="AV688" s="13" t="s">
        <v>89</v>
      </c>
      <c r="AW688" s="13" t="s">
        <v>34</v>
      </c>
      <c r="AX688" s="13" t="s">
        <v>87</v>
      </c>
      <c r="AY688" s="244" t="s">
        <v>199</v>
      </c>
    </row>
    <row r="689" s="2" customFormat="1" ht="24.15" customHeight="1">
      <c r="A689" s="39"/>
      <c r="B689" s="40"/>
      <c r="C689" s="220" t="s">
        <v>1298</v>
      </c>
      <c r="D689" s="220" t="s">
        <v>201</v>
      </c>
      <c r="E689" s="221" t="s">
        <v>1299</v>
      </c>
      <c r="F689" s="222" t="s">
        <v>1300</v>
      </c>
      <c r="G689" s="223" t="s">
        <v>98</v>
      </c>
      <c r="H689" s="224">
        <v>201.81</v>
      </c>
      <c r="I689" s="225"/>
      <c r="J689" s="226">
        <f>ROUND(I689*H689,2)</f>
        <v>0</v>
      </c>
      <c r="K689" s="222" t="s">
        <v>204</v>
      </c>
      <c r="L689" s="45"/>
      <c r="M689" s="227" t="s">
        <v>1</v>
      </c>
      <c r="N689" s="228" t="s">
        <v>44</v>
      </c>
      <c r="O689" s="92"/>
      <c r="P689" s="229">
        <f>O689*H689</f>
        <v>0</v>
      </c>
      <c r="Q689" s="229">
        <v>0</v>
      </c>
      <c r="R689" s="229">
        <f>Q689*H689</f>
        <v>0</v>
      </c>
      <c r="S689" s="229">
        <v>0</v>
      </c>
      <c r="T689" s="230">
        <f>S689*H689</f>
        <v>0</v>
      </c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R689" s="231" t="s">
        <v>273</v>
      </c>
      <c r="AT689" s="231" t="s">
        <v>201</v>
      </c>
      <c r="AU689" s="231" t="s">
        <v>89</v>
      </c>
      <c r="AY689" s="18" t="s">
        <v>199</v>
      </c>
      <c r="BE689" s="232">
        <f>IF(N689="základní",J689,0)</f>
        <v>0</v>
      </c>
      <c r="BF689" s="232">
        <f>IF(N689="snížená",J689,0)</f>
        <v>0</v>
      </c>
      <c r="BG689" s="232">
        <f>IF(N689="zákl. přenesená",J689,0)</f>
        <v>0</v>
      </c>
      <c r="BH689" s="232">
        <f>IF(N689="sníž. přenesená",J689,0)</f>
        <v>0</v>
      </c>
      <c r="BI689" s="232">
        <f>IF(N689="nulová",J689,0)</f>
        <v>0</v>
      </c>
      <c r="BJ689" s="18" t="s">
        <v>87</v>
      </c>
      <c r="BK689" s="232">
        <f>ROUND(I689*H689,2)</f>
        <v>0</v>
      </c>
      <c r="BL689" s="18" t="s">
        <v>273</v>
      </c>
      <c r="BM689" s="231" t="s">
        <v>1301</v>
      </c>
    </row>
    <row r="690" s="13" customFormat="1">
      <c r="A690" s="13"/>
      <c r="B690" s="233"/>
      <c r="C690" s="234"/>
      <c r="D690" s="235" t="s">
        <v>207</v>
      </c>
      <c r="E690" s="236" t="s">
        <v>1</v>
      </c>
      <c r="F690" s="237" t="s">
        <v>96</v>
      </c>
      <c r="G690" s="234"/>
      <c r="H690" s="238">
        <v>201.81</v>
      </c>
      <c r="I690" s="239"/>
      <c r="J690" s="234"/>
      <c r="K690" s="234"/>
      <c r="L690" s="240"/>
      <c r="M690" s="241"/>
      <c r="N690" s="242"/>
      <c r="O690" s="242"/>
      <c r="P690" s="242"/>
      <c r="Q690" s="242"/>
      <c r="R690" s="242"/>
      <c r="S690" s="242"/>
      <c r="T690" s="243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4" t="s">
        <v>207</v>
      </c>
      <c r="AU690" s="244" t="s">
        <v>89</v>
      </c>
      <c r="AV690" s="13" t="s">
        <v>89</v>
      </c>
      <c r="AW690" s="13" t="s">
        <v>34</v>
      </c>
      <c r="AX690" s="13" t="s">
        <v>87</v>
      </c>
      <c r="AY690" s="244" t="s">
        <v>199</v>
      </c>
    </row>
    <row r="691" s="2" customFormat="1" ht="24.15" customHeight="1">
      <c r="A691" s="39"/>
      <c r="B691" s="40"/>
      <c r="C691" s="220" t="s">
        <v>1302</v>
      </c>
      <c r="D691" s="220" t="s">
        <v>201</v>
      </c>
      <c r="E691" s="221" t="s">
        <v>1303</v>
      </c>
      <c r="F691" s="222" t="s">
        <v>1304</v>
      </c>
      <c r="G691" s="223" t="s">
        <v>257</v>
      </c>
      <c r="H691" s="224">
        <v>2.6110000000000002</v>
      </c>
      <c r="I691" s="225"/>
      <c r="J691" s="226">
        <f>ROUND(I691*H691,2)</f>
        <v>0</v>
      </c>
      <c r="K691" s="222" t="s">
        <v>204</v>
      </c>
      <c r="L691" s="45"/>
      <c r="M691" s="227" t="s">
        <v>1</v>
      </c>
      <c r="N691" s="228" t="s">
        <v>44</v>
      </c>
      <c r="O691" s="92"/>
      <c r="P691" s="229">
        <f>O691*H691</f>
        <v>0</v>
      </c>
      <c r="Q691" s="229">
        <v>0</v>
      </c>
      <c r="R691" s="229">
        <f>Q691*H691</f>
        <v>0</v>
      </c>
      <c r="S691" s="229">
        <v>0</v>
      </c>
      <c r="T691" s="230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31" t="s">
        <v>273</v>
      </c>
      <c r="AT691" s="231" t="s">
        <v>201</v>
      </c>
      <c r="AU691" s="231" t="s">
        <v>89</v>
      </c>
      <c r="AY691" s="18" t="s">
        <v>199</v>
      </c>
      <c r="BE691" s="232">
        <f>IF(N691="základní",J691,0)</f>
        <v>0</v>
      </c>
      <c r="BF691" s="232">
        <f>IF(N691="snížená",J691,0)</f>
        <v>0</v>
      </c>
      <c r="BG691" s="232">
        <f>IF(N691="zákl. přenesená",J691,0)</f>
        <v>0</v>
      </c>
      <c r="BH691" s="232">
        <f>IF(N691="sníž. přenesená",J691,0)</f>
        <v>0</v>
      </c>
      <c r="BI691" s="232">
        <f>IF(N691="nulová",J691,0)</f>
        <v>0</v>
      </c>
      <c r="BJ691" s="18" t="s">
        <v>87</v>
      </c>
      <c r="BK691" s="232">
        <f>ROUND(I691*H691,2)</f>
        <v>0</v>
      </c>
      <c r="BL691" s="18" t="s">
        <v>273</v>
      </c>
      <c r="BM691" s="231" t="s">
        <v>1305</v>
      </c>
    </row>
    <row r="692" s="12" customFormat="1" ht="22.8" customHeight="1">
      <c r="A692" s="12"/>
      <c r="B692" s="204"/>
      <c r="C692" s="205"/>
      <c r="D692" s="206" t="s">
        <v>78</v>
      </c>
      <c r="E692" s="218" t="s">
        <v>1306</v>
      </c>
      <c r="F692" s="218" t="s">
        <v>1307</v>
      </c>
      <c r="G692" s="205"/>
      <c r="H692" s="205"/>
      <c r="I692" s="208"/>
      <c r="J692" s="219">
        <f>BK692</f>
        <v>0</v>
      </c>
      <c r="K692" s="205"/>
      <c r="L692" s="210"/>
      <c r="M692" s="211"/>
      <c r="N692" s="212"/>
      <c r="O692" s="212"/>
      <c r="P692" s="213">
        <f>SUM(P693:P713)</f>
        <v>0</v>
      </c>
      <c r="Q692" s="212"/>
      <c r="R692" s="213">
        <f>SUM(R693:R713)</f>
        <v>0.067615679999999984</v>
      </c>
      <c r="S692" s="212"/>
      <c r="T692" s="214">
        <f>SUM(T693:T713)</f>
        <v>0.1467</v>
      </c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R692" s="215" t="s">
        <v>89</v>
      </c>
      <c r="AT692" s="216" t="s">
        <v>78</v>
      </c>
      <c r="AU692" s="216" t="s">
        <v>87</v>
      </c>
      <c r="AY692" s="215" t="s">
        <v>199</v>
      </c>
      <c r="BK692" s="217">
        <f>SUM(BK693:BK713)</f>
        <v>0</v>
      </c>
    </row>
    <row r="693" s="2" customFormat="1" ht="16.5" customHeight="1">
      <c r="A693" s="39"/>
      <c r="B693" s="40"/>
      <c r="C693" s="220" t="s">
        <v>1308</v>
      </c>
      <c r="D693" s="220" t="s">
        <v>201</v>
      </c>
      <c r="E693" s="221" t="s">
        <v>1309</v>
      </c>
      <c r="F693" s="222" t="s">
        <v>1310</v>
      </c>
      <c r="G693" s="223" t="s">
        <v>98</v>
      </c>
      <c r="H693" s="224">
        <v>1.9199999999999999</v>
      </c>
      <c r="I693" s="225"/>
      <c r="J693" s="226">
        <f>ROUND(I693*H693,2)</f>
        <v>0</v>
      </c>
      <c r="K693" s="222" t="s">
        <v>204</v>
      </c>
      <c r="L693" s="45"/>
      <c r="M693" s="227" t="s">
        <v>1</v>
      </c>
      <c r="N693" s="228" t="s">
        <v>44</v>
      </c>
      <c r="O693" s="92"/>
      <c r="P693" s="229">
        <f>O693*H693</f>
        <v>0</v>
      </c>
      <c r="Q693" s="229">
        <v>0</v>
      </c>
      <c r="R693" s="229">
        <f>Q693*H693</f>
        <v>0</v>
      </c>
      <c r="S693" s="229">
        <v>0</v>
      </c>
      <c r="T693" s="230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31" t="s">
        <v>273</v>
      </c>
      <c r="AT693" s="231" t="s">
        <v>201</v>
      </c>
      <c r="AU693" s="231" t="s">
        <v>89</v>
      </c>
      <c r="AY693" s="18" t="s">
        <v>199</v>
      </c>
      <c r="BE693" s="232">
        <f>IF(N693="základní",J693,0)</f>
        <v>0</v>
      </c>
      <c r="BF693" s="232">
        <f>IF(N693="snížená",J693,0)</f>
        <v>0</v>
      </c>
      <c r="BG693" s="232">
        <f>IF(N693="zákl. přenesená",J693,0)</f>
        <v>0</v>
      </c>
      <c r="BH693" s="232">
        <f>IF(N693="sníž. přenesená",J693,0)</f>
        <v>0</v>
      </c>
      <c r="BI693" s="232">
        <f>IF(N693="nulová",J693,0)</f>
        <v>0</v>
      </c>
      <c r="BJ693" s="18" t="s">
        <v>87</v>
      </c>
      <c r="BK693" s="232">
        <f>ROUND(I693*H693,2)</f>
        <v>0</v>
      </c>
      <c r="BL693" s="18" t="s">
        <v>273</v>
      </c>
      <c r="BM693" s="231" t="s">
        <v>1311</v>
      </c>
    </row>
    <row r="694" s="13" customFormat="1">
      <c r="A694" s="13"/>
      <c r="B694" s="233"/>
      <c r="C694" s="234"/>
      <c r="D694" s="235" t="s">
        <v>207</v>
      </c>
      <c r="E694" s="236" t="s">
        <v>1</v>
      </c>
      <c r="F694" s="237" t="s">
        <v>101</v>
      </c>
      <c r="G694" s="234"/>
      <c r="H694" s="238">
        <v>1.9199999999999999</v>
      </c>
      <c r="I694" s="239"/>
      <c r="J694" s="234"/>
      <c r="K694" s="234"/>
      <c r="L694" s="240"/>
      <c r="M694" s="241"/>
      <c r="N694" s="242"/>
      <c r="O694" s="242"/>
      <c r="P694" s="242"/>
      <c r="Q694" s="242"/>
      <c r="R694" s="242"/>
      <c r="S694" s="242"/>
      <c r="T694" s="243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4" t="s">
        <v>207</v>
      </c>
      <c r="AU694" s="244" t="s">
        <v>89</v>
      </c>
      <c r="AV694" s="13" t="s">
        <v>89</v>
      </c>
      <c r="AW694" s="13" t="s">
        <v>34</v>
      </c>
      <c r="AX694" s="13" t="s">
        <v>87</v>
      </c>
      <c r="AY694" s="244" t="s">
        <v>199</v>
      </c>
    </row>
    <row r="695" s="2" customFormat="1" ht="16.5" customHeight="1">
      <c r="A695" s="39"/>
      <c r="B695" s="40"/>
      <c r="C695" s="220" t="s">
        <v>1312</v>
      </c>
      <c r="D695" s="220" t="s">
        <v>201</v>
      </c>
      <c r="E695" s="221" t="s">
        <v>1313</v>
      </c>
      <c r="F695" s="222" t="s">
        <v>1314</v>
      </c>
      <c r="G695" s="223" t="s">
        <v>98</v>
      </c>
      <c r="H695" s="224">
        <v>1.9199999999999999</v>
      </c>
      <c r="I695" s="225"/>
      <c r="J695" s="226">
        <f>ROUND(I695*H695,2)</f>
        <v>0</v>
      </c>
      <c r="K695" s="222" t="s">
        <v>204</v>
      </c>
      <c r="L695" s="45"/>
      <c r="M695" s="227" t="s">
        <v>1</v>
      </c>
      <c r="N695" s="228" t="s">
        <v>44</v>
      </c>
      <c r="O695" s="92"/>
      <c r="P695" s="229">
        <f>O695*H695</f>
        <v>0</v>
      </c>
      <c r="Q695" s="229">
        <v>0.00029999999999999997</v>
      </c>
      <c r="R695" s="229">
        <f>Q695*H695</f>
        <v>0.00057599999999999991</v>
      </c>
      <c r="S695" s="229">
        <v>0</v>
      </c>
      <c r="T695" s="230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31" t="s">
        <v>273</v>
      </c>
      <c r="AT695" s="231" t="s">
        <v>201</v>
      </c>
      <c r="AU695" s="231" t="s">
        <v>89</v>
      </c>
      <c r="AY695" s="18" t="s">
        <v>199</v>
      </c>
      <c r="BE695" s="232">
        <f>IF(N695="základní",J695,0)</f>
        <v>0</v>
      </c>
      <c r="BF695" s="232">
        <f>IF(N695="snížená",J695,0)</f>
        <v>0</v>
      </c>
      <c r="BG695" s="232">
        <f>IF(N695="zákl. přenesená",J695,0)</f>
        <v>0</v>
      </c>
      <c r="BH695" s="232">
        <f>IF(N695="sníž. přenesená",J695,0)</f>
        <v>0</v>
      </c>
      <c r="BI695" s="232">
        <f>IF(N695="nulová",J695,0)</f>
        <v>0</v>
      </c>
      <c r="BJ695" s="18" t="s">
        <v>87</v>
      </c>
      <c r="BK695" s="232">
        <f>ROUND(I695*H695,2)</f>
        <v>0</v>
      </c>
      <c r="BL695" s="18" t="s">
        <v>273</v>
      </c>
      <c r="BM695" s="231" t="s">
        <v>1315</v>
      </c>
    </row>
    <row r="696" s="13" customFormat="1">
      <c r="A696" s="13"/>
      <c r="B696" s="233"/>
      <c r="C696" s="234"/>
      <c r="D696" s="235" t="s">
        <v>207</v>
      </c>
      <c r="E696" s="236" t="s">
        <v>1</v>
      </c>
      <c r="F696" s="237" t="s">
        <v>101</v>
      </c>
      <c r="G696" s="234"/>
      <c r="H696" s="238">
        <v>1.9199999999999999</v>
      </c>
      <c r="I696" s="239"/>
      <c r="J696" s="234"/>
      <c r="K696" s="234"/>
      <c r="L696" s="240"/>
      <c r="M696" s="241"/>
      <c r="N696" s="242"/>
      <c r="O696" s="242"/>
      <c r="P696" s="242"/>
      <c r="Q696" s="242"/>
      <c r="R696" s="242"/>
      <c r="S696" s="242"/>
      <c r="T696" s="243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4" t="s">
        <v>207</v>
      </c>
      <c r="AU696" s="244" t="s">
        <v>89</v>
      </c>
      <c r="AV696" s="13" t="s">
        <v>89</v>
      </c>
      <c r="AW696" s="13" t="s">
        <v>34</v>
      </c>
      <c r="AX696" s="13" t="s">
        <v>87</v>
      </c>
      <c r="AY696" s="244" t="s">
        <v>199</v>
      </c>
    </row>
    <row r="697" s="2" customFormat="1" ht="24.15" customHeight="1">
      <c r="A697" s="39"/>
      <c r="B697" s="40"/>
      <c r="C697" s="220" t="s">
        <v>1316</v>
      </c>
      <c r="D697" s="220" t="s">
        <v>201</v>
      </c>
      <c r="E697" s="221" t="s">
        <v>1317</v>
      </c>
      <c r="F697" s="222" t="s">
        <v>1318</v>
      </c>
      <c r="G697" s="223" t="s">
        <v>98</v>
      </c>
      <c r="H697" s="224">
        <v>1.9199999999999999</v>
      </c>
      <c r="I697" s="225"/>
      <c r="J697" s="226">
        <f>ROUND(I697*H697,2)</f>
        <v>0</v>
      </c>
      <c r="K697" s="222" t="s">
        <v>204</v>
      </c>
      <c r="L697" s="45"/>
      <c r="M697" s="227" t="s">
        <v>1</v>
      </c>
      <c r="N697" s="228" t="s">
        <v>44</v>
      </c>
      <c r="O697" s="92"/>
      <c r="P697" s="229">
        <f>O697*H697</f>
        <v>0</v>
      </c>
      <c r="Q697" s="229">
        <v>0.0015</v>
      </c>
      <c r="R697" s="229">
        <f>Q697*H697</f>
        <v>0.0028799999999999997</v>
      </c>
      <c r="S697" s="229">
        <v>0</v>
      </c>
      <c r="T697" s="230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31" t="s">
        <v>273</v>
      </c>
      <c r="AT697" s="231" t="s">
        <v>201</v>
      </c>
      <c r="AU697" s="231" t="s">
        <v>89</v>
      </c>
      <c r="AY697" s="18" t="s">
        <v>199</v>
      </c>
      <c r="BE697" s="232">
        <f>IF(N697="základní",J697,0)</f>
        <v>0</v>
      </c>
      <c r="BF697" s="232">
        <f>IF(N697="snížená",J697,0)</f>
        <v>0</v>
      </c>
      <c r="BG697" s="232">
        <f>IF(N697="zákl. přenesená",J697,0)</f>
        <v>0</v>
      </c>
      <c r="BH697" s="232">
        <f>IF(N697="sníž. přenesená",J697,0)</f>
        <v>0</v>
      </c>
      <c r="BI697" s="232">
        <f>IF(N697="nulová",J697,0)</f>
        <v>0</v>
      </c>
      <c r="BJ697" s="18" t="s">
        <v>87</v>
      </c>
      <c r="BK697" s="232">
        <f>ROUND(I697*H697,2)</f>
        <v>0</v>
      </c>
      <c r="BL697" s="18" t="s">
        <v>273</v>
      </c>
      <c r="BM697" s="231" t="s">
        <v>1319</v>
      </c>
    </row>
    <row r="698" s="13" customFormat="1">
      <c r="A698" s="13"/>
      <c r="B698" s="233"/>
      <c r="C698" s="234"/>
      <c r="D698" s="235" t="s">
        <v>207</v>
      </c>
      <c r="E698" s="236" t="s">
        <v>1</v>
      </c>
      <c r="F698" s="237" t="s">
        <v>101</v>
      </c>
      <c r="G698" s="234"/>
      <c r="H698" s="238">
        <v>1.9199999999999999</v>
      </c>
      <c r="I698" s="239"/>
      <c r="J698" s="234"/>
      <c r="K698" s="234"/>
      <c r="L698" s="240"/>
      <c r="M698" s="241"/>
      <c r="N698" s="242"/>
      <c r="O698" s="242"/>
      <c r="P698" s="242"/>
      <c r="Q698" s="242"/>
      <c r="R698" s="242"/>
      <c r="S698" s="242"/>
      <c r="T698" s="243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44" t="s">
        <v>207</v>
      </c>
      <c r="AU698" s="244" t="s">
        <v>89</v>
      </c>
      <c r="AV698" s="13" t="s">
        <v>89</v>
      </c>
      <c r="AW698" s="13" t="s">
        <v>34</v>
      </c>
      <c r="AX698" s="13" t="s">
        <v>87</v>
      </c>
      <c r="AY698" s="244" t="s">
        <v>199</v>
      </c>
    </row>
    <row r="699" s="2" customFormat="1" ht="16.5" customHeight="1">
      <c r="A699" s="39"/>
      <c r="B699" s="40"/>
      <c r="C699" s="220" t="s">
        <v>1320</v>
      </c>
      <c r="D699" s="220" t="s">
        <v>201</v>
      </c>
      <c r="E699" s="221" t="s">
        <v>1321</v>
      </c>
      <c r="F699" s="222" t="s">
        <v>1322</v>
      </c>
      <c r="G699" s="223" t="s">
        <v>98</v>
      </c>
      <c r="H699" s="224">
        <v>1.9199999999999999</v>
      </c>
      <c r="I699" s="225"/>
      <c r="J699" s="226">
        <f>ROUND(I699*H699,2)</f>
        <v>0</v>
      </c>
      <c r="K699" s="222" t="s">
        <v>204</v>
      </c>
      <c r="L699" s="45"/>
      <c r="M699" s="227" t="s">
        <v>1</v>
      </c>
      <c r="N699" s="228" t="s">
        <v>44</v>
      </c>
      <c r="O699" s="92"/>
      <c r="P699" s="229">
        <f>O699*H699</f>
        <v>0</v>
      </c>
      <c r="Q699" s="229">
        <v>0.0044999999999999997</v>
      </c>
      <c r="R699" s="229">
        <f>Q699*H699</f>
        <v>0.0086399999999999984</v>
      </c>
      <c r="S699" s="229">
        <v>0</v>
      </c>
      <c r="T699" s="230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31" t="s">
        <v>273</v>
      </c>
      <c r="AT699" s="231" t="s">
        <v>201</v>
      </c>
      <c r="AU699" s="231" t="s">
        <v>89</v>
      </c>
      <c r="AY699" s="18" t="s">
        <v>199</v>
      </c>
      <c r="BE699" s="232">
        <f>IF(N699="základní",J699,0)</f>
        <v>0</v>
      </c>
      <c r="BF699" s="232">
        <f>IF(N699="snížená",J699,0)</f>
        <v>0</v>
      </c>
      <c r="BG699" s="232">
        <f>IF(N699="zákl. přenesená",J699,0)</f>
        <v>0</v>
      </c>
      <c r="BH699" s="232">
        <f>IF(N699="sníž. přenesená",J699,0)</f>
        <v>0</v>
      </c>
      <c r="BI699" s="232">
        <f>IF(N699="nulová",J699,0)</f>
        <v>0</v>
      </c>
      <c r="BJ699" s="18" t="s">
        <v>87</v>
      </c>
      <c r="BK699" s="232">
        <f>ROUND(I699*H699,2)</f>
        <v>0</v>
      </c>
      <c r="BL699" s="18" t="s">
        <v>273</v>
      </c>
      <c r="BM699" s="231" t="s">
        <v>1323</v>
      </c>
    </row>
    <row r="700" s="13" customFormat="1">
      <c r="A700" s="13"/>
      <c r="B700" s="233"/>
      <c r="C700" s="234"/>
      <c r="D700" s="235" t="s">
        <v>207</v>
      </c>
      <c r="E700" s="236" t="s">
        <v>1</v>
      </c>
      <c r="F700" s="237" t="s">
        <v>101</v>
      </c>
      <c r="G700" s="234"/>
      <c r="H700" s="238">
        <v>1.9199999999999999</v>
      </c>
      <c r="I700" s="239"/>
      <c r="J700" s="234"/>
      <c r="K700" s="234"/>
      <c r="L700" s="240"/>
      <c r="M700" s="241"/>
      <c r="N700" s="242"/>
      <c r="O700" s="242"/>
      <c r="P700" s="242"/>
      <c r="Q700" s="242"/>
      <c r="R700" s="242"/>
      <c r="S700" s="242"/>
      <c r="T700" s="243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4" t="s">
        <v>207</v>
      </c>
      <c r="AU700" s="244" t="s">
        <v>89</v>
      </c>
      <c r="AV700" s="13" t="s">
        <v>89</v>
      </c>
      <c r="AW700" s="13" t="s">
        <v>34</v>
      </c>
      <c r="AX700" s="13" t="s">
        <v>87</v>
      </c>
      <c r="AY700" s="244" t="s">
        <v>199</v>
      </c>
    </row>
    <row r="701" s="2" customFormat="1" ht="24.15" customHeight="1">
      <c r="A701" s="39"/>
      <c r="B701" s="40"/>
      <c r="C701" s="220" t="s">
        <v>1324</v>
      </c>
      <c r="D701" s="220" t="s">
        <v>201</v>
      </c>
      <c r="E701" s="221" t="s">
        <v>1325</v>
      </c>
      <c r="F701" s="222" t="s">
        <v>1326</v>
      </c>
      <c r="G701" s="223" t="s">
        <v>98</v>
      </c>
      <c r="H701" s="224">
        <v>5.7599999999999998</v>
      </c>
      <c r="I701" s="225"/>
      <c r="J701" s="226">
        <f>ROUND(I701*H701,2)</f>
        <v>0</v>
      </c>
      <c r="K701" s="222" t="s">
        <v>204</v>
      </c>
      <c r="L701" s="45"/>
      <c r="M701" s="227" t="s">
        <v>1</v>
      </c>
      <c r="N701" s="228" t="s">
        <v>44</v>
      </c>
      <c r="O701" s="92"/>
      <c r="P701" s="229">
        <f>O701*H701</f>
        <v>0</v>
      </c>
      <c r="Q701" s="229">
        <v>0.0014499999999999999</v>
      </c>
      <c r="R701" s="229">
        <f>Q701*H701</f>
        <v>0.0083519999999999983</v>
      </c>
      <c r="S701" s="229">
        <v>0</v>
      </c>
      <c r="T701" s="230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31" t="s">
        <v>273</v>
      </c>
      <c r="AT701" s="231" t="s">
        <v>201</v>
      </c>
      <c r="AU701" s="231" t="s">
        <v>89</v>
      </c>
      <c r="AY701" s="18" t="s">
        <v>199</v>
      </c>
      <c r="BE701" s="232">
        <f>IF(N701="základní",J701,0)</f>
        <v>0</v>
      </c>
      <c r="BF701" s="232">
        <f>IF(N701="snížená",J701,0)</f>
        <v>0</v>
      </c>
      <c r="BG701" s="232">
        <f>IF(N701="zákl. přenesená",J701,0)</f>
        <v>0</v>
      </c>
      <c r="BH701" s="232">
        <f>IF(N701="sníž. přenesená",J701,0)</f>
        <v>0</v>
      </c>
      <c r="BI701" s="232">
        <f>IF(N701="nulová",J701,0)</f>
        <v>0</v>
      </c>
      <c r="BJ701" s="18" t="s">
        <v>87</v>
      </c>
      <c r="BK701" s="232">
        <f>ROUND(I701*H701,2)</f>
        <v>0</v>
      </c>
      <c r="BL701" s="18" t="s">
        <v>273</v>
      </c>
      <c r="BM701" s="231" t="s">
        <v>1327</v>
      </c>
    </row>
    <row r="702" s="13" customFormat="1">
      <c r="A702" s="13"/>
      <c r="B702" s="233"/>
      <c r="C702" s="234"/>
      <c r="D702" s="235" t="s">
        <v>207</v>
      </c>
      <c r="E702" s="236" t="s">
        <v>1</v>
      </c>
      <c r="F702" s="237" t="s">
        <v>1328</v>
      </c>
      <c r="G702" s="234"/>
      <c r="H702" s="238">
        <v>5.7599999999999998</v>
      </c>
      <c r="I702" s="239"/>
      <c r="J702" s="234"/>
      <c r="K702" s="234"/>
      <c r="L702" s="240"/>
      <c r="M702" s="241"/>
      <c r="N702" s="242"/>
      <c r="O702" s="242"/>
      <c r="P702" s="242"/>
      <c r="Q702" s="242"/>
      <c r="R702" s="242"/>
      <c r="S702" s="242"/>
      <c r="T702" s="243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4" t="s">
        <v>207</v>
      </c>
      <c r="AU702" s="244" t="s">
        <v>89</v>
      </c>
      <c r="AV702" s="13" t="s">
        <v>89</v>
      </c>
      <c r="AW702" s="13" t="s">
        <v>34</v>
      </c>
      <c r="AX702" s="13" t="s">
        <v>87</v>
      </c>
      <c r="AY702" s="244" t="s">
        <v>199</v>
      </c>
    </row>
    <row r="703" s="2" customFormat="1" ht="24.15" customHeight="1">
      <c r="A703" s="39"/>
      <c r="B703" s="40"/>
      <c r="C703" s="220" t="s">
        <v>1329</v>
      </c>
      <c r="D703" s="220" t="s">
        <v>201</v>
      </c>
      <c r="E703" s="221" t="s">
        <v>1330</v>
      </c>
      <c r="F703" s="222" t="s">
        <v>1331</v>
      </c>
      <c r="G703" s="223" t="s">
        <v>98</v>
      </c>
      <c r="H703" s="224">
        <v>1.8</v>
      </c>
      <c r="I703" s="225"/>
      <c r="J703" s="226">
        <f>ROUND(I703*H703,2)</f>
        <v>0</v>
      </c>
      <c r="K703" s="222" t="s">
        <v>204</v>
      </c>
      <c r="L703" s="45"/>
      <c r="M703" s="227" t="s">
        <v>1</v>
      </c>
      <c r="N703" s="228" t="s">
        <v>44</v>
      </c>
      <c r="O703" s="92"/>
      <c r="P703" s="229">
        <f>O703*H703</f>
        <v>0</v>
      </c>
      <c r="Q703" s="229">
        <v>0</v>
      </c>
      <c r="R703" s="229">
        <f>Q703*H703</f>
        <v>0</v>
      </c>
      <c r="S703" s="229">
        <v>0.081500000000000003</v>
      </c>
      <c r="T703" s="230">
        <f>S703*H703</f>
        <v>0.1467</v>
      </c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R703" s="231" t="s">
        <v>273</v>
      </c>
      <c r="AT703" s="231" t="s">
        <v>201</v>
      </c>
      <c r="AU703" s="231" t="s">
        <v>89</v>
      </c>
      <c r="AY703" s="18" t="s">
        <v>199</v>
      </c>
      <c r="BE703" s="232">
        <f>IF(N703="základní",J703,0)</f>
        <v>0</v>
      </c>
      <c r="BF703" s="232">
        <f>IF(N703="snížená",J703,0)</f>
        <v>0</v>
      </c>
      <c r="BG703" s="232">
        <f>IF(N703="zákl. přenesená",J703,0)</f>
        <v>0</v>
      </c>
      <c r="BH703" s="232">
        <f>IF(N703="sníž. přenesená",J703,0)</f>
        <v>0</v>
      </c>
      <c r="BI703" s="232">
        <f>IF(N703="nulová",J703,0)</f>
        <v>0</v>
      </c>
      <c r="BJ703" s="18" t="s">
        <v>87</v>
      </c>
      <c r="BK703" s="232">
        <f>ROUND(I703*H703,2)</f>
        <v>0</v>
      </c>
      <c r="BL703" s="18" t="s">
        <v>273</v>
      </c>
      <c r="BM703" s="231" t="s">
        <v>1332</v>
      </c>
    </row>
    <row r="704" s="13" customFormat="1">
      <c r="A704" s="13"/>
      <c r="B704" s="233"/>
      <c r="C704" s="234"/>
      <c r="D704" s="235" t="s">
        <v>207</v>
      </c>
      <c r="E704" s="236" t="s">
        <v>1</v>
      </c>
      <c r="F704" s="237" t="s">
        <v>105</v>
      </c>
      <c r="G704" s="234"/>
      <c r="H704" s="238">
        <v>1.8</v>
      </c>
      <c r="I704" s="239"/>
      <c r="J704" s="234"/>
      <c r="K704" s="234"/>
      <c r="L704" s="240"/>
      <c r="M704" s="241"/>
      <c r="N704" s="242"/>
      <c r="O704" s="242"/>
      <c r="P704" s="242"/>
      <c r="Q704" s="242"/>
      <c r="R704" s="242"/>
      <c r="S704" s="242"/>
      <c r="T704" s="243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4" t="s">
        <v>207</v>
      </c>
      <c r="AU704" s="244" t="s">
        <v>89</v>
      </c>
      <c r="AV704" s="13" t="s">
        <v>89</v>
      </c>
      <c r="AW704" s="13" t="s">
        <v>34</v>
      </c>
      <c r="AX704" s="13" t="s">
        <v>87</v>
      </c>
      <c r="AY704" s="244" t="s">
        <v>199</v>
      </c>
    </row>
    <row r="705" s="2" customFormat="1" ht="33" customHeight="1">
      <c r="A705" s="39"/>
      <c r="B705" s="40"/>
      <c r="C705" s="220" t="s">
        <v>1333</v>
      </c>
      <c r="D705" s="220" t="s">
        <v>201</v>
      </c>
      <c r="E705" s="221" t="s">
        <v>1334</v>
      </c>
      <c r="F705" s="222" t="s">
        <v>1335</v>
      </c>
      <c r="G705" s="223" t="s">
        <v>98</v>
      </c>
      <c r="H705" s="224">
        <v>1.9199999999999999</v>
      </c>
      <c r="I705" s="225"/>
      <c r="J705" s="226">
        <f>ROUND(I705*H705,2)</f>
        <v>0</v>
      </c>
      <c r="K705" s="222" t="s">
        <v>204</v>
      </c>
      <c r="L705" s="45"/>
      <c r="M705" s="227" t="s">
        <v>1</v>
      </c>
      <c r="N705" s="228" t="s">
        <v>44</v>
      </c>
      <c r="O705" s="92"/>
      <c r="P705" s="229">
        <f>O705*H705</f>
        <v>0</v>
      </c>
      <c r="Q705" s="229">
        <v>0.0053</v>
      </c>
      <c r="R705" s="229">
        <f>Q705*H705</f>
        <v>0.010175999999999999</v>
      </c>
      <c r="S705" s="229">
        <v>0</v>
      </c>
      <c r="T705" s="230">
        <f>S705*H705</f>
        <v>0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31" t="s">
        <v>273</v>
      </c>
      <c r="AT705" s="231" t="s">
        <v>201</v>
      </c>
      <c r="AU705" s="231" t="s">
        <v>89</v>
      </c>
      <c r="AY705" s="18" t="s">
        <v>199</v>
      </c>
      <c r="BE705" s="232">
        <f>IF(N705="základní",J705,0)</f>
        <v>0</v>
      </c>
      <c r="BF705" s="232">
        <f>IF(N705="snížená",J705,0)</f>
        <v>0</v>
      </c>
      <c r="BG705" s="232">
        <f>IF(N705="zákl. přenesená",J705,0)</f>
        <v>0</v>
      </c>
      <c r="BH705" s="232">
        <f>IF(N705="sníž. přenesená",J705,0)</f>
        <v>0</v>
      </c>
      <c r="BI705" s="232">
        <f>IF(N705="nulová",J705,0)</f>
        <v>0</v>
      </c>
      <c r="BJ705" s="18" t="s">
        <v>87</v>
      </c>
      <c r="BK705" s="232">
        <f>ROUND(I705*H705,2)</f>
        <v>0</v>
      </c>
      <c r="BL705" s="18" t="s">
        <v>273</v>
      </c>
      <c r="BM705" s="231" t="s">
        <v>1336</v>
      </c>
    </row>
    <row r="706" s="2" customFormat="1">
      <c r="A706" s="39"/>
      <c r="B706" s="40"/>
      <c r="C706" s="41"/>
      <c r="D706" s="235" t="s">
        <v>239</v>
      </c>
      <c r="E706" s="41"/>
      <c r="F706" s="256" t="s">
        <v>1337</v>
      </c>
      <c r="G706" s="41"/>
      <c r="H706" s="41"/>
      <c r="I706" s="257"/>
      <c r="J706" s="41"/>
      <c r="K706" s="41"/>
      <c r="L706" s="45"/>
      <c r="M706" s="258"/>
      <c r="N706" s="259"/>
      <c r="O706" s="92"/>
      <c r="P706" s="92"/>
      <c r="Q706" s="92"/>
      <c r="R706" s="92"/>
      <c r="S706" s="92"/>
      <c r="T706" s="93"/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T706" s="18" t="s">
        <v>239</v>
      </c>
      <c r="AU706" s="18" t="s">
        <v>89</v>
      </c>
    </row>
    <row r="707" s="2" customFormat="1" ht="24.15" customHeight="1">
      <c r="A707" s="39"/>
      <c r="B707" s="40"/>
      <c r="C707" s="260" t="s">
        <v>1338</v>
      </c>
      <c r="D707" s="260" t="s">
        <v>281</v>
      </c>
      <c r="E707" s="261" t="s">
        <v>1339</v>
      </c>
      <c r="F707" s="262" t="s">
        <v>1340</v>
      </c>
      <c r="G707" s="263" t="s">
        <v>98</v>
      </c>
      <c r="H707" s="264">
        <v>2.2080000000000002</v>
      </c>
      <c r="I707" s="265"/>
      <c r="J707" s="266">
        <f>ROUND(I707*H707,2)</f>
        <v>0</v>
      </c>
      <c r="K707" s="262" t="s">
        <v>204</v>
      </c>
      <c r="L707" s="267"/>
      <c r="M707" s="268" t="s">
        <v>1</v>
      </c>
      <c r="N707" s="269" t="s">
        <v>44</v>
      </c>
      <c r="O707" s="92"/>
      <c r="P707" s="229">
        <f>O707*H707</f>
        <v>0</v>
      </c>
      <c r="Q707" s="229">
        <v>0.016709999999999999</v>
      </c>
      <c r="R707" s="229">
        <f>Q707*H707</f>
        <v>0.03689568</v>
      </c>
      <c r="S707" s="229">
        <v>0</v>
      </c>
      <c r="T707" s="230">
        <f>S707*H707</f>
        <v>0</v>
      </c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R707" s="231" t="s">
        <v>354</v>
      </c>
      <c r="AT707" s="231" t="s">
        <v>281</v>
      </c>
      <c r="AU707" s="231" t="s">
        <v>89</v>
      </c>
      <c r="AY707" s="18" t="s">
        <v>199</v>
      </c>
      <c r="BE707" s="232">
        <f>IF(N707="základní",J707,0)</f>
        <v>0</v>
      </c>
      <c r="BF707" s="232">
        <f>IF(N707="snížená",J707,0)</f>
        <v>0</v>
      </c>
      <c r="BG707" s="232">
        <f>IF(N707="zákl. přenesená",J707,0)</f>
        <v>0</v>
      </c>
      <c r="BH707" s="232">
        <f>IF(N707="sníž. přenesená",J707,0)</f>
        <v>0</v>
      </c>
      <c r="BI707" s="232">
        <f>IF(N707="nulová",J707,0)</f>
        <v>0</v>
      </c>
      <c r="BJ707" s="18" t="s">
        <v>87</v>
      </c>
      <c r="BK707" s="232">
        <f>ROUND(I707*H707,2)</f>
        <v>0</v>
      </c>
      <c r="BL707" s="18" t="s">
        <v>273</v>
      </c>
      <c r="BM707" s="231" t="s">
        <v>1341</v>
      </c>
    </row>
    <row r="708" s="2" customFormat="1">
      <c r="A708" s="39"/>
      <c r="B708" s="40"/>
      <c r="C708" s="41"/>
      <c r="D708" s="235" t="s">
        <v>239</v>
      </c>
      <c r="E708" s="41"/>
      <c r="F708" s="256" t="s">
        <v>1342</v>
      </c>
      <c r="G708" s="41"/>
      <c r="H708" s="41"/>
      <c r="I708" s="257"/>
      <c r="J708" s="41"/>
      <c r="K708" s="41"/>
      <c r="L708" s="45"/>
      <c r="M708" s="258"/>
      <c r="N708" s="259"/>
      <c r="O708" s="92"/>
      <c r="P708" s="92"/>
      <c r="Q708" s="92"/>
      <c r="R708" s="92"/>
      <c r="S708" s="92"/>
      <c r="T708" s="93"/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T708" s="18" t="s">
        <v>239</v>
      </c>
      <c r="AU708" s="18" t="s">
        <v>89</v>
      </c>
    </row>
    <row r="709" s="13" customFormat="1">
      <c r="A709" s="13"/>
      <c r="B709" s="233"/>
      <c r="C709" s="234"/>
      <c r="D709" s="235" t="s">
        <v>207</v>
      </c>
      <c r="E709" s="236" t="s">
        <v>1</v>
      </c>
      <c r="F709" s="237" t="s">
        <v>101</v>
      </c>
      <c r="G709" s="234"/>
      <c r="H709" s="238">
        <v>1.9199999999999999</v>
      </c>
      <c r="I709" s="239"/>
      <c r="J709" s="234"/>
      <c r="K709" s="234"/>
      <c r="L709" s="240"/>
      <c r="M709" s="241"/>
      <c r="N709" s="242"/>
      <c r="O709" s="242"/>
      <c r="P709" s="242"/>
      <c r="Q709" s="242"/>
      <c r="R709" s="242"/>
      <c r="S709" s="242"/>
      <c r="T709" s="243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4" t="s">
        <v>207</v>
      </c>
      <c r="AU709" s="244" t="s">
        <v>89</v>
      </c>
      <c r="AV709" s="13" t="s">
        <v>89</v>
      </c>
      <c r="AW709" s="13" t="s">
        <v>34</v>
      </c>
      <c r="AX709" s="13" t="s">
        <v>87</v>
      </c>
      <c r="AY709" s="244" t="s">
        <v>199</v>
      </c>
    </row>
    <row r="710" s="13" customFormat="1">
      <c r="A710" s="13"/>
      <c r="B710" s="233"/>
      <c r="C710" s="234"/>
      <c r="D710" s="235" t="s">
        <v>207</v>
      </c>
      <c r="E710" s="234"/>
      <c r="F710" s="237" t="s">
        <v>1343</v>
      </c>
      <c r="G710" s="234"/>
      <c r="H710" s="238">
        <v>2.2080000000000002</v>
      </c>
      <c r="I710" s="239"/>
      <c r="J710" s="234"/>
      <c r="K710" s="234"/>
      <c r="L710" s="240"/>
      <c r="M710" s="241"/>
      <c r="N710" s="242"/>
      <c r="O710" s="242"/>
      <c r="P710" s="242"/>
      <c r="Q710" s="242"/>
      <c r="R710" s="242"/>
      <c r="S710" s="242"/>
      <c r="T710" s="243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4" t="s">
        <v>207</v>
      </c>
      <c r="AU710" s="244" t="s">
        <v>89</v>
      </c>
      <c r="AV710" s="13" t="s">
        <v>89</v>
      </c>
      <c r="AW710" s="13" t="s">
        <v>4</v>
      </c>
      <c r="AX710" s="13" t="s">
        <v>87</v>
      </c>
      <c r="AY710" s="244" t="s">
        <v>199</v>
      </c>
    </row>
    <row r="711" s="2" customFormat="1" ht="24.15" customHeight="1">
      <c r="A711" s="39"/>
      <c r="B711" s="40"/>
      <c r="C711" s="220" t="s">
        <v>1344</v>
      </c>
      <c r="D711" s="220" t="s">
        <v>201</v>
      </c>
      <c r="E711" s="221" t="s">
        <v>1345</v>
      </c>
      <c r="F711" s="222" t="s">
        <v>1346</v>
      </c>
      <c r="G711" s="223" t="s">
        <v>98</v>
      </c>
      <c r="H711" s="224">
        <v>1.9199999999999999</v>
      </c>
      <c r="I711" s="225"/>
      <c r="J711" s="226">
        <f>ROUND(I711*H711,2)</f>
        <v>0</v>
      </c>
      <c r="K711" s="222" t="s">
        <v>204</v>
      </c>
      <c r="L711" s="45"/>
      <c r="M711" s="227" t="s">
        <v>1</v>
      </c>
      <c r="N711" s="228" t="s">
        <v>44</v>
      </c>
      <c r="O711" s="92"/>
      <c r="P711" s="229">
        <f>O711*H711</f>
        <v>0</v>
      </c>
      <c r="Q711" s="229">
        <v>5.0000000000000002E-05</v>
      </c>
      <c r="R711" s="229">
        <f>Q711*H711</f>
        <v>9.6000000000000002E-05</v>
      </c>
      <c r="S711" s="229">
        <v>0</v>
      </c>
      <c r="T711" s="230">
        <f>S711*H711</f>
        <v>0</v>
      </c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R711" s="231" t="s">
        <v>273</v>
      </c>
      <c r="AT711" s="231" t="s">
        <v>201</v>
      </c>
      <c r="AU711" s="231" t="s">
        <v>89</v>
      </c>
      <c r="AY711" s="18" t="s">
        <v>199</v>
      </c>
      <c r="BE711" s="232">
        <f>IF(N711="základní",J711,0)</f>
        <v>0</v>
      </c>
      <c r="BF711" s="232">
        <f>IF(N711="snížená",J711,0)</f>
        <v>0</v>
      </c>
      <c r="BG711" s="232">
        <f>IF(N711="zákl. přenesená",J711,0)</f>
        <v>0</v>
      </c>
      <c r="BH711" s="232">
        <f>IF(N711="sníž. přenesená",J711,0)</f>
        <v>0</v>
      </c>
      <c r="BI711" s="232">
        <f>IF(N711="nulová",J711,0)</f>
        <v>0</v>
      </c>
      <c r="BJ711" s="18" t="s">
        <v>87</v>
      </c>
      <c r="BK711" s="232">
        <f>ROUND(I711*H711,2)</f>
        <v>0</v>
      </c>
      <c r="BL711" s="18" t="s">
        <v>273</v>
      </c>
      <c r="BM711" s="231" t="s">
        <v>1347</v>
      </c>
    </row>
    <row r="712" s="13" customFormat="1">
      <c r="A712" s="13"/>
      <c r="B712" s="233"/>
      <c r="C712" s="234"/>
      <c r="D712" s="235" t="s">
        <v>207</v>
      </c>
      <c r="E712" s="236" t="s">
        <v>1</v>
      </c>
      <c r="F712" s="237" t="s">
        <v>101</v>
      </c>
      <c r="G712" s="234"/>
      <c r="H712" s="238">
        <v>1.9199999999999999</v>
      </c>
      <c r="I712" s="239"/>
      <c r="J712" s="234"/>
      <c r="K712" s="234"/>
      <c r="L712" s="240"/>
      <c r="M712" s="241"/>
      <c r="N712" s="242"/>
      <c r="O712" s="242"/>
      <c r="P712" s="242"/>
      <c r="Q712" s="242"/>
      <c r="R712" s="242"/>
      <c r="S712" s="242"/>
      <c r="T712" s="243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4" t="s">
        <v>207</v>
      </c>
      <c r="AU712" s="244" t="s">
        <v>89</v>
      </c>
      <c r="AV712" s="13" t="s">
        <v>89</v>
      </c>
      <c r="AW712" s="13" t="s">
        <v>34</v>
      </c>
      <c r="AX712" s="13" t="s">
        <v>87</v>
      </c>
      <c r="AY712" s="244" t="s">
        <v>199</v>
      </c>
    </row>
    <row r="713" s="2" customFormat="1" ht="24.15" customHeight="1">
      <c r="A713" s="39"/>
      <c r="B713" s="40"/>
      <c r="C713" s="220" t="s">
        <v>1348</v>
      </c>
      <c r="D713" s="220" t="s">
        <v>201</v>
      </c>
      <c r="E713" s="221" t="s">
        <v>1349</v>
      </c>
      <c r="F713" s="222" t="s">
        <v>1350</v>
      </c>
      <c r="G713" s="223" t="s">
        <v>257</v>
      </c>
      <c r="H713" s="224">
        <v>0.068000000000000005</v>
      </c>
      <c r="I713" s="225"/>
      <c r="J713" s="226">
        <f>ROUND(I713*H713,2)</f>
        <v>0</v>
      </c>
      <c r="K713" s="222" t="s">
        <v>204</v>
      </c>
      <c r="L713" s="45"/>
      <c r="M713" s="227" t="s">
        <v>1</v>
      </c>
      <c r="N713" s="228" t="s">
        <v>44</v>
      </c>
      <c r="O713" s="92"/>
      <c r="P713" s="229">
        <f>O713*H713</f>
        <v>0</v>
      </c>
      <c r="Q713" s="229">
        <v>0</v>
      </c>
      <c r="R713" s="229">
        <f>Q713*H713</f>
        <v>0</v>
      </c>
      <c r="S713" s="229">
        <v>0</v>
      </c>
      <c r="T713" s="230">
        <f>S713*H713</f>
        <v>0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31" t="s">
        <v>273</v>
      </c>
      <c r="AT713" s="231" t="s">
        <v>201</v>
      </c>
      <c r="AU713" s="231" t="s">
        <v>89</v>
      </c>
      <c r="AY713" s="18" t="s">
        <v>199</v>
      </c>
      <c r="BE713" s="232">
        <f>IF(N713="základní",J713,0)</f>
        <v>0</v>
      </c>
      <c r="BF713" s="232">
        <f>IF(N713="snížená",J713,0)</f>
        <v>0</v>
      </c>
      <c r="BG713" s="232">
        <f>IF(N713="zákl. přenesená",J713,0)</f>
        <v>0</v>
      </c>
      <c r="BH713" s="232">
        <f>IF(N713="sníž. přenesená",J713,0)</f>
        <v>0</v>
      </c>
      <c r="BI713" s="232">
        <f>IF(N713="nulová",J713,0)</f>
        <v>0</v>
      </c>
      <c r="BJ713" s="18" t="s">
        <v>87</v>
      </c>
      <c r="BK713" s="232">
        <f>ROUND(I713*H713,2)</f>
        <v>0</v>
      </c>
      <c r="BL713" s="18" t="s">
        <v>273</v>
      </c>
      <c r="BM713" s="231" t="s">
        <v>1351</v>
      </c>
    </row>
    <row r="714" s="12" customFormat="1" ht="22.8" customHeight="1">
      <c r="A714" s="12"/>
      <c r="B714" s="204"/>
      <c r="C714" s="205"/>
      <c r="D714" s="206" t="s">
        <v>78</v>
      </c>
      <c r="E714" s="218" t="s">
        <v>1352</v>
      </c>
      <c r="F714" s="218" t="s">
        <v>1353</v>
      </c>
      <c r="G714" s="205"/>
      <c r="H714" s="205"/>
      <c r="I714" s="208"/>
      <c r="J714" s="219">
        <f>BK714</f>
        <v>0</v>
      </c>
      <c r="K714" s="205"/>
      <c r="L714" s="210"/>
      <c r="M714" s="211"/>
      <c r="N714" s="212"/>
      <c r="O714" s="212"/>
      <c r="P714" s="213">
        <f>SUM(P715:P753)</f>
        <v>0</v>
      </c>
      <c r="Q714" s="212"/>
      <c r="R714" s="213">
        <f>SUM(R715:R753)</f>
        <v>0.20567570999999998</v>
      </c>
      <c r="S714" s="212"/>
      <c r="T714" s="214">
        <f>SUM(T715:T753)</f>
        <v>0</v>
      </c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R714" s="215" t="s">
        <v>89</v>
      </c>
      <c r="AT714" s="216" t="s">
        <v>78</v>
      </c>
      <c r="AU714" s="216" t="s">
        <v>87</v>
      </c>
      <c r="AY714" s="215" t="s">
        <v>199</v>
      </c>
      <c r="BK714" s="217">
        <f>SUM(BK715:BK753)</f>
        <v>0</v>
      </c>
    </row>
    <row r="715" s="2" customFormat="1" ht="16.5" customHeight="1">
      <c r="A715" s="39"/>
      <c r="B715" s="40"/>
      <c r="C715" s="220" t="s">
        <v>1354</v>
      </c>
      <c r="D715" s="220" t="s">
        <v>201</v>
      </c>
      <c r="E715" s="221" t="s">
        <v>1355</v>
      </c>
      <c r="F715" s="222" t="s">
        <v>1356</v>
      </c>
      <c r="G715" s="223" t="s">
        <v>98</v>
      </c>
      <c r="H715" s="224">
        <v>5.3899999999999997</v>
      </c>
      <c r="I715" s="225"/>
      <c r="J715" s="226">
        <f>ROUND(I715*H715,2)</f>
        <v>0</v>
      </c>
      <c r="K715" s="222" t="s">
        <v>204</v>
      </c>
      <c r="L715" s="45"/>
      <c r="M715" s="227" t="s">
        <v>1</v>
      </c>
      <c r="N715" s="228" t="s">
        <v>44</v>
      </c>
      <c r="O715" s="92"/>
      <c r="P715" s="229">
        <f>O715*H715</f>
        <v>0</v>
      </c>
      <c r="Q715" s="229">
        <v>6.9999999999999994E-05</v>
      </c>
      <c r="R715" s="229">
        <f>Q715*H715</f>
        <v>0.00037729999999999996</v>
      </c>
      <c r="S715" s="229">
        <v>0</v>
      </c>
      <c r="T715" s="230">
        <f>S715*H715</f>
        <v>0</v>
      </c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R715" s="231" t="s">
        <v>273</v>
      </c>
      <c r="AT715" s="231" t="s">
        <v>201</v>
      </c>
      <c r="AU715" s="231" t="s">
        <v>89</v>
      </c>
      <c r="AY715" s="18" t="s">
        <v>199</v>
      </c>
      <c r="BE715" s="232">
        <f>IF(N715="základní",J715,0)</f>
        <v>0</v>
      </c>
      <c r="BF715" s="232">
        <f>IF(N715="snížená",J715,0)</f>
        <v>0</v>
      </c>
      <c r="BG715" s="232">
        <f>IF(N715="zákl. přenesená",J715,0)</f>
        <v>0</v>
      </c>
      <c r="BH715" s="232">
        <f>IF(N715="sníž. přenesená",J715,0)</f>
        <v>0</v>
      </c>
      <c r="BI715" s="232">
        <f>IF(N715="nulová",J715,0)</f>
        <v>0</v>
      </c>
      <c r="BJ715" s="18" t="s">
        <v>87</v>
      </c>
      <c r="BK715" s="232">
        <f>ROUND(I715*H715,2)</f>
        <v>0</v>
      </c>
      <c r="BL715" s="18" t="s">
        <v>273</v>
      </c>
      <c r="BM715" s="231" t="s">
        <v>1357</v>
      </c>
    </row>
    <row r="716" s="15" customFormat="1">
      <c r="A716" s="15"/>
      <c r="B716" s="270"/>
      <c r="C716" s="271"/>
      <c r="D716" s="235" t="s">
        <v>207</v>
      </c>
      <c r="E716" s="272" t="s">
        <v>1</v>
      </c>
      <c r="F716" s="273" t="s">
        <v>1358</v>
      </c>
      <c r="G716" s="271"/>
      <c r="H716" s="272" t="s">
        <v>1</v>
      </c>
      <c r="I716" s="274"/>
      <c r="J716" s="271"/>
      <c r="K716" s="271"/>
      <c r="L716" s="275"/>
      <c r="M716" s="276"/>
      <c r="N716" s="277"/>
      <c r="O716" s="277"/>
      <c r="P716" s="277"/>
      <c r="Q716" s="277"/>
      <c r="R716" s="277"/>
      <c r="S716" s="277"/>
      <c r="T716" s="278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79" t="s">
        <v>207</v>
      </c>
      <c r="AU716" s="279" t="s">
        <v>89</v>
      </c>
      <c r="AV716" s="15" t="s">
        <v>87</v>
      </c>
      <c r="AW716" s="15" t="s">
        <v>34</v>
      </c>
      <c r="AX716" s="15" t="s">
        <v>79</v>
      </c>
      <c r="AY716" s="279" t="s">
        <v>199</v>
      </c>
    </row>
    <row r="717" s="13" customFormat="1">
      <c r="A717" s="13"/>
      <c r="B717" s="233"/>
      <c r="C717" s="234"/>
      <c r="D717" s="235" t="s">
        <v>207</v>
      </c>
      <c r="E717" s="236" t="s">
        <v>1</v>
      </c>
      <c r="F717" s="237" t="s">
        <v>1359</v>
      </c>
      <c r="G717" s="234"/>
      <c r="H717" s="238">
        <v>1.2350000000000001</v>
      </c>
      <c r="I717" s="239"/>
      <c r="J717" s="234"/>
      <c r="K717" s="234"/>
      <c r="L717" s="240"/>
      <c r="M717" s="241"/>
      <c r="N717" s="242"/>
      <c r="O717" s="242"/>
      <c r="P717" s="242"/>
      <c r="Q717" s="242"/>
      <c r="R717" s="242"/>
      <c r="S717" s="242"/>
      <c r="T717" s="243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4" t="s">
        <v>207</v>
      </c>
      <c r="AU717" s="244" t="s">
        <v>89</v>
      </c>
      <c r="AV717" s="13" t="s">
        <v>89</v>
      </c>
      <c r="AW717" s="13" t="s">
        <v>34</v>
      </c>
      <c r="AX717" s="13" t="s">
        <v>79</v>
      </c>
      <c r="AY717" s="244" t="s">
        <v>199</v>
      </c>
    </row>
    <row r="718" s="13" customFormat="1">
      <c r="A718" s="13"/>
      <c r="B718" s="233"/>
      <c r="C718" s="234"/>
      <c r="D718" s="235" t="s">
        <v>207</v>
      </c>
      <c r="E718" s="236" t="s">
        <v>1</v>
      </c>
      <c r="F718" s="237" t="s">
        <v>1360</v>
      </c>
      <c r="G718" s="234"/>
      <c r="H718" s="238">
        <v>1.26</v>
      </c>
      <c r="I718" s="239"/>
      <c r="J718" s="234"/>
      <c r="K718" s="234"/>
      <c r="L718" s="240"/>
      <c r="M718" s="241"/>
      <c r="N718" s="242"/>
      <c r="O718" s="242"/>
      <c r="P718" s="242"/>
      <c r="Q718" s="242"/>
      <c r="R718" s="242"/>
      <c r="S718" s="242"/>
      <c r="T718" s="243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4" t="s">
        <v>207</v>
      </c>
      <c r="AU718" s="244" t="s">
        <v>89</v>
      </c>
      <c r="AV718" s="13" t="s">
        <v>89</v>
      </c>
      <c r="AW718" s="13" t="s">
        <v>34</v>
      </c>
      <c r="AX718" s="13" t="s">
        <v>79</v>
      </c>
      <c r="AY718" s="244" t="s">
        <v>199</v>
      </c>
    </row>
    <row r="719" s="13" customFormat="1">
      <c r="A719" s="13"/>
      <c r="B719" s="233"/>
      <c r="C719" s="234"/>
      <c r="D719" s="235" t="s">
        <v>207</v>
      </c>
      <c r="E719" s="236" t="s">
        <v>1</v>
      </c>
      <c r="F719" s="237" t="s">
        <v>1361</v>
      </c>
      <c r="G719" s="234"/>
      <c r="H719" s="238">
        <v>1.5600000000000001</v>
      </c>
      <c r="I719" s="239"/>
      <c r="J719" s="234"/>
      <c r="K719" s="234"/>
      <c r="L719" s="240"/>
      <c r="M719" s="241"/>
      <c r="N719" s="242"/>
      <c r="O719" s="242"/>
      <c r="P719" s="242"/>
      <c r="Q719" s="242"/>
      <c r="R719" s="242"/>
      <c r="S719" s="242"/>
      <c r="T719" s="243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4" t="s">
        <v>207</v>
      </c>
      <c r="AU719" s="244" t="s">
        <v>89</v>
      </c>
      <c r="AV719" s="13" t="s">
        <v>89</v>
      </c>
      <c r="AW719" s="13" t="s">
        <v>34</v>
      </c>
      <c r="AX719" s="13" t="s">
        <v>79</v>
      </c>
      <c r="AY719" s="244" t="s">
        <v>199</v>
      </c>
    </row>
    <row r="720" s="13" customFormat="1">
      <c r="A720" s="13"/>
      <c r="B720" s="233"/>
      <c r="C720" s="234"/>
      <c r="D720" s="235" t="s">
        <v>207</v>
      </c>
      <c r="E720" s="236" t="s">
        <v>1</v>
      </c>
      <c r="F720" s="237" t="s">
        <v>1362</v>
      </c>
      <c r="G720" s="234"/>
      <c r="H720" s="238">
        <v>1.335</v>
      </c>
      <c r="I720" s="239"/>
      <c r="J720" s="234"/>
      <c r="K720" s="234"/>
      <c r="L720" s="240"/>
      <c r="M720" s="241"/>
      <c r="N720" s="242"/>
      <c r="O720" s="242"/>
      <c r="P720" s="242"/>
      <c r="Q720" s="242"/>
      <c r="R720" s="242"/>
      <c r="S720" s="242"/>
      <c r="T720" s="243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4" t="s">
        <v>207</v>
      </c>
      <c r="AU720" s="244" t="s">
        <v>89</v>
      </c>
      <c r="AV720" s="13" t="s">
        <v>89</v>
      </c>
      <c r="AW720" s="13" t="s">
        <v>34</v>
      </c>
      <c r="AX720" s="13" t="s">
        <v>79</v>
      </c>
      <c r="AY720" s="244" t="s">
        <v>199</v>
      </c>
    </row>
    <row r="721" s="14" customFormat="1">
      <c r="A721" s="14"/>
      <c r="B721" s="245"/>
      <c r="C721" s="246"/>
      <c r="D721" s="235" t="s">
        <v>207</v>
      </c>
      <c r="E721" s="247" t="s">
        <v>1</v>
      </c>
      <c r="F721" s="248" t="s">
        <v>221</v>
      </c>
      <c r="G721" s="246"/>
      <c r="H721" s="249">
        <v>5.3899999999999997</v>
      </c>
      <c r="I721" s="250"/>
      <c r="J721" s="246"/>
      <c r="K721" s="246"/>
      <c r="L721" s="251"/>
      <c r="M721" s="252"/>
      <c r="N721" s="253"/>
      <c r="O721" s="253"/>
      <c r="P721" s="253"/>
      <c r="Q721" s="253"/>
      <c r="R721" s="253"/>
      <c r="S721" s="253"/>
      <c r="T721" s="254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5" t="s">
        <v>207</v>
      </c>
      <c r="AU721" s="255" t="s">
        <v>89</v>
      </c>
      <c r="AV721" s="14" t="s">
        <v>205</v>
      </c>
      <c r="AW721" s="14" t="s">
        <v>34</v>
      </c>
      <c r="AX721" s="14" t="s">
        <v>87</v>
      </c>
      <c r="AY721" s="255" t="s">
        <v>199</v>
      </c>
    </row>
    <row r="722" s="2" customFormat="1" ht="24.15" customHeight="1">
      <c r="A722" s="39"/>
      <c r="B722" s="40"/>
      <c r="C722" s="220" t="s">
        <v>1363</v>
      </c>
      <c r="D722" s="220" t="s">
        <v>201</v>
      </c>
      <c r="E722" s="221" t="s">
        <v>1364</v>
      </c>
      <c r="F722" s="222" t="s">
        <v>1365</v>
      </c>
      <c r="G722" s="223" t="s">
        <v>98</v>
      </c>
      <c r="H722" s="224">
        <v>5.3899999999999997</v>
      </c>
      <c r="I722" s="225"/>
      <c r="J722" s="226">
        <f>ROUND(I722*H722,2)</f>
        <v>0</v>
      </c>
      <c r="K722" s="222" t="s">
        <v>204</v>
      </c>
      <c r="L722" s="45"/>
      <c r="M722" s="227" t="s">
        <v>1</v>
      </c>
      <c r="N722" s="228" t="s">
        <v>44</v>
      </c>
      <c r="O722" s="92"/>
      <c r="P722" s="229">
        <f>O722*H722</f>
        <v>0</v>
      </c>
      <c r="Q722" s="229">
        <v>6.9999999999999994E-05</v>
      </c>
      <c r="R722" s="229">
        <f>Q722*H722</f>
        <v>0.00037729999999999996</v>
      </c>
      <c r="S722" s="229">
        <v>0</v>
      </c>
      <c r="T722" s="230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31" t="s">
        <v>273</v>
      </c>
      <c r="AT722" s="231" t="s">
        <v>201</v>
      </c>
      <c r="AU722" s="231" t="s">
        <v>89</v>
      </c>
      <c r="AY722" s="18" t="s">
        <v>199</v>
      </c>
      <c r="BE722" s="232">
        <f>IF(N722="základní",J722,0)</f>
        <v>0</v>
      </c>
      <c r="BF722" s="232">
        <f>IF(N722="snížená",J722,0)</f>
        <v>0</v>
      </c>
      <c r="BG722" s="232">
        <f>IF(N722="zákl. přenesená",J722,0)</f>
        <v>0</v>
      </c>
      <c r="BH722" s="232">
        <f>IF(N722="sníž. přenesená",J722,0)</f>
        <v>0</v>
      </c>
      <c r="BI722" s="232">
        <f>IF(N722="nulová",J722,0)</f>
        <v>0</v>
      </c>
      <c r="BJ722" s="18" t="s">
        <v>87</v>
      </c>
      <c r="BK722" s="232">
        <f>ROUND(I722*H722,2)</f>
        <v>0</v>
      </c>
      <c r="BL722" s="18" t="s">
        <v>273</v>
      </c>
      <c r="BM722" s="231" t="s">
        <v>1366</v>
      </c>
    </row>
    <row r="723" s="2" customFormat="1" ht="24.15" customHeight="1">
      <c r="A723" s="39"/>
      <c r="B723" s="40"/>
      <c r="C723" s="220" t="s">
        <v>1367</v>
      </c>
      <c r="D723" s="220" t="s">
        <v>201</v>
      </c>
      <c r="E723" s="221" t="s">
        <v>1368</v>
      </c>
      <c r="F723" s="222" t="s">
        <v>1369</v>
      </c>
      <c r="G723" s="223" t="s">
        <v>98</v>
      </c>
      <c r="H723" s="224">
        <v>5.3899999999999997</v>
      </c>
      <c r="I723" s="225"/>
      <c r="J723" s="226">
        <f>ROUND(I723*H723,2)</f>
        <v>0</v>
      </c>
      <c r="K723" s="222" t="s">
        <v>204</v>
      </c>
      <c r="L723" s="45"/>
      <c r="M723" s="227" t="s">
        <v>1</v>
      </c>
      <c r="N723" s="228" t="s">
        <v>44</v>
      </c>
      <c r="O723" s="92"/>
      <c r="P723" s="229">
        <f>O723*H723</f>
        <v>0</v>
      </c>
      <c r="Q723" s="229">
        <v>0.00017000000000000001</v>
      </c>
      <c r="R723" s="229">
        <f>Q723*H723</f>
        <v>0.00091629999999999999</v>
      </c>
      <c r="S723" s="229">
        <v>0</v>
      </c>
      <c r="T723" s="230">
        <f>S723*H723</f>
        <v>0</v>
      </c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R723" s="231" t="s">
        <v>273</v>
      </c>
      <c r="AT723" s="231" t="s">
        <v>201</v>
      </c>
      <c r="AU723" s="231" t="s">
        <v>89</v>
      </c>
      <c r="AY723" s="18" t="s">
        <v>199</v>
      </c>
      <c r="BE723" s="232">
        <f>IF(N723="základní",J723,0)</f>
        <v>0</v>
      </c>
      <c r="BF723" s="232">
        <f>IF(N723="snížená",J723,0)</f>
        <v>0</v>
      </c>
      <c r="BG723" s="232">
        <f>IF(N723="zákl. přenesená",J723,0)</f>
        <v>0</v>
      </c>
      <c r="BH723" s="232">
        <f>IF(N723="sníž. přenesená",J723,0)</f>
        <v>0</v>
      </c>
      <c r="BI723" s="232">
        <f>IF(N723="nulová",J723,0)</f>
        <v>0</v>
      </c>
      <c r="BJ723" s="18" t="s">
        <v>87</v>
      </c>
      <c r="BK723" s="232">
        <f>ROUND(I723*H723,2)</f>
        <v>0</v>
      </c>
      <c r="BL723" s="18" t="s">
        <v>273</v>
      </c>
      <c r="BM723" s="231" t="s">
        <v>1370</v>
      </c>
    </row>
    <row r="724" s="2" customFormat="1" ht="24.15" customHeight="1">
      <c r="A724" s="39"/>
      <c r="B724" s="40"/>
      <c r="C724" s="220" t="s">
        <v>1371</v>
      </c>
      <c r="D724" s="220" t="s">
        <v>201</v>
      </c>
      <c r="E724" s="221" t="s">
        <v>1372</v>
      </c>
      <c r="F724" s="222" t="s">
        <v>1373</v>
      </c>
      <c r="G724" s="223" t="s">
        <v>98</v>
      </c>
      <c r="H724" s="224">
        <v>5.3899999999999997</v>
      </c>
      <c r="I724" s="225"/>
      <c r="J724" s="226">
        <f>ROUND(I724*H724,2)</f>
        <v>0</v>
      </c>
      <c r="K724" s="222" t="s">
        <v>204</v>
      </c>
      <c r="L724" s="45"/>
      <c r="M724" s="227" t="s">
        <v>1</v>
      </c>
      <c r="N724" s="228" t="s">
        <v>44</v>
      </c>
      <c r="O724" s="92"/>
      <c r="P724" s="229">
        <f>O724*H724</f>
        <v>0</v>
      </c>
      <c r="Q724" s="229">
        <v>0.00012</v>
      </c>
      <c r="R724" s="229">
        <f>Q724*H724</f>
        <v>0.0006468</v>
      </c>
      <c r="S724" s="229">
        <v>0</v>
      </c>
      <c r="T724" s="230">
        <f>S724*H724</f>
        <v>0</v>
      </c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R724" s="231" t="s">
        <v>273</v>
      </c>
      <c r="AT724" s="231" t="s">
        <v>201</v>
      </c>
      <c r="AU724" s="231" t="s">
        <v>89</v>
      </c>
      <c r="AY724" s="18" t="s">
        <v>199</v>
      </c>
      <c r="BE724" s="232">
        <f>IF(N724="základní",J724,0)</f>
        <v>0</v>
      </c>
      <c r="BF724" s="232">
        <f>IF(N724="snížená",J724,0)</f>
        <v>0</v>
      </c>
      <c r="BG724" s="232">
        <f>IF(N724="zákl. přenesená",J724,0)</f>
        <v>0</v>
      </c>
      <c r="BH724" s="232">
        <f>IF(N724="sníž. přenesená",J724,0)</f>
        <v>0</v>
      </c>
      <c r="BI724" s="232">
        <f>IF(N724="nulová",J724,0)</f>
        <v>0</v>
      </c>
      <c r="BJ724" s="18" t="s">
        <v>87</v>
      </c>
      <c r="BK724" s="232">
        <f>ROUND(I724*H724,2)</f>
        <v>0</v>
      </c>
      <c r="BL724" s="18" t="s">
        <v>273</v>
      </c>
      <c r="BM724" s="231" t="s">
        <v>1374</v>
      </c>
    </row>
    <row r="725" s="2" customFormat="1" ht="24.15" customHeight="1">
      <c r="A725" s="39"/>
      <c r="B725" s="40"/>
      <c r="C725" s="220" t="s">
        <v>1375</v>
      </c>
      <c r="D725" s="220" t="s">
        <v>201</v>
      </c>
      <c r="E725" s="221" t="s">
        <v>1376</v>
      </c>
      <c r="F725" s="222" t="s">
        <v>1377</v>
      </c>
      <c r="G725" s="223" t="s">
        <v>98</v>
      </c>
      <c r="H725" s="224">
        <v>5.3899999999999997</v>
      </c>
      <c r="I725" s="225"/>
      <c r="J725" s="226">
        <f>ROUND(I725*H725,2)</f>
        <v>0</v>
      </c>
      <c r="K725" s="222" t="s">
        <v>204</v>
      </c>
      <c r="L725" s="45"/>
      <c r="M725" s="227" t="s">
        <v>1</v>
      </c>
      <c r="N725" s="228" t="s">
        <v>44</v>
      </c>
      <c r="O725" s="92"/>
      <c r="P725" s="229">
        <f>O725*H725</f>
        <v>0</v>
      </c>
      <c r="Q725" s="229">
        <v>0.00012</v>
      </c>
      <c r="R725" s="229">
        <f>Q725*H725</f>
        <v>0.0006468</v>
      </c>
      <c r="S725" s="229">
        <v>0</v>
      </c>
      <c r="T725" s="230">
        <f>S725*H725</f>
        <v>0</v>
      </c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R725" s="231" t="s">
        <v>273</v>
      </c>
      <c r="AT725" s="231" t="s">
        <v>201</v>
      </c>
      <c r="AU725" s="231" t="s">
        <v>89</v>
      </c>
      <c r="AY725" s="18" t="s">
        <v>199</v>
      </c>
      <c r="BE725" s="232">
        <f>IF(N725="základní",J725,0)</f>
        <v>0</v>
      </c>
      <c r="BF725" s="232">
        <f>IF(N725="snížená",J725,0)</f>
        <v>0</v>
      </c>
      <c r="BG725" s="232">
        <f>IF(N725="zákl. přenesená",J725,0)</f>
        <v>0</v>
      </c>
      <c r="BH725" s="232">
        <f>IF(N725="sníž. přenesená",J725,0)</f>
        <v>0</v>
      </c>
      <c r="BI725" s="232">
        <f>IF(N725="nulová",J725,0)</f>
        <v>0</v>
      </c>
      <c r="BJ725" s="18" t="s">
        <v>87</v>
      </c>
      <c r="BK725" s="232">
        <f>ROUND(I725*H725,2)</f>
        <v>0</v>
      </c>
      <c r="BL725" s="18" t="s">
        <v>273</v>
      </c>
      <c r="BM725" s="231" t="s">
        <v>1378</v>
      </c>
    </row>
    <row r="726" s="2" customFormat="1" ht="24.15" customHeight="1">
      <c r="A726" s="39"/>
      <c r="B726" s="40"/>
      <c r="C726" s="220" t="s">
        <v>1379</v>
      </c>
      <c r="D726" s="220" t="s">
        <v>201</v>
      </c>
      <c r="E726" s="221" t="s">
        <v>1380</v>
      </c>
      <c r="F726" s="222" t="s">
        <v>1381</v>
      </c>
      <c r="G726" s="223" t="s">
        <v>98</v>
      </c>
      <c r="H726" s="224">
        <v>2.7949999999999999</v>
      </c>
      <c r="I726" s="225"/>
      <c r="J726" s="226">
        <f>ROUND(I726*H726,2)</f>
        <v>0</v>
      </c>
      <c r="K726" s="222" t="s">
        <v>204</v>
      </c>
      <c r="L726" s="45"/>
      <c r="M726" s="227" t="s">
        <v>1</v>
      </c>
      <c r="N726" s="228" t="s">
        <v>44</v>
      </c>
      <c r="O726" s="92"/>
      <c r="P726" s="229">
        <f>O726*H726</f>
        <v>0</v>
      </c>
      <c r="Q726" s="229">
        <v>3.0000000000000001E-05</v>
      </c>
      <c r="R726" s="229">
        <f>Q726*H726</f>
        <v>8.3850000000000005E-05</v>
      </c>
      <c r="S726" s="229">
        <v>0</v>
      </c>
      <c r="T726" s="230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31" t="s">
        <v>273</v>
      </c>
      <c r="AT726" s="231" t="s">
        <v>201</v>
      </c>
      <c r="AU726" s="231" t="s">
        <v>89</v>
      </c>
      <c r="AY726" s="18" t="s">
        <v>199</v>
      </c>
      <c r="BE726" s="232">
        <f>IF(N726="základní",J726,0)</f>
        <v>0</v>
      </c>
      <c r="BF726" s="232">
        <f>IF(N726="snížená",J726,0)</f>
        <v>0</v>
      </c>
      <c r="BG726" s="232">
        <f>IF(N726="zákl. přenesená",J726,0)</f>
        <v>0</v>
      </c>
      <c r="BH726" s="232">
        <f>IF(N726="sníž. přenesená",J726,0)</f>
        <v>0</v>
      </c>
      <c r="BI726" s="232">
        <f>IF(N726="nulová",J726,0)</f>
        <v>0</v>
      </c>
      <c r="BJ726" s="18" t="s">
        <v>87</v>
      </c>
      <c r="BK726" s="232">
        <f>ROUND(I726*H726,2)</f>
        <v>0</v>
      </c>
      <c r="BL726" s="18" t="s">
        <v>273</v>
      </c>
      <c r="BM726" s="231" t="s">
        <v>1382</v>
      </c>
    </row>
    <row r="727" s="13" customFormat="1">
      <c r="A727" s="13"/>
      <c r="B727" s="233"/>
      <c r="C727" s="234"/>
      <c r="D727" s="235" t="s">
        <v>207</v>
      </c>
      <c r="E727" s="236" t="s">
        <v>1</v>
      </c>
      <c r="F727" s="237" t="s">
        <v>1359</v>
      </c>
      <c r="G727" s="234"/>
      <c r="H727" s="238">
        <v>1.2350000000000001</v>
      </c>
      <c r="I727" s="239"/>
      <c r="J727" s="234"/>
      <c r="K727" s="234"/>
      <c r="L727" s="240"/>
      <c r="M727" s="241"/>
      <c r="N727" s="242"/>
      <c r="O727" s="242"/>
      <c r="P727" s="242"/>
      <c r="Q727" s="242"/>
      <c r="R727" s="242"/>
      <c r="S727" s="242"/>
      <c r="T727" s="243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4" t="s">
        <v>207</v>
      </c>
      <c r="AU727" s="244" t="s">
        <v>89</v>
      </c>
      <c r="AV727" s="13" t="s">
        <v>89</v>
      </c>
      <c r="AW727" s="13" t="s">
        <v>34</v>
      </c>
      <c r="AX727" s="13" t="s">
        <v>79</v>
      </c>
      <c r="AY727" s="244" t="s">
        <v>199</v>
      </c>
    </row>
    <row r="728" s="13" customFormat="1">
      <c r="A728" s="13"/>
      <c r="B728" s="233"/>
      <c r="C728" s="234"/>
      <c r="D728" s="235" t="s">
        <v>207</v>
      </c>
      <c r="E728" s="236" t="s">
        <v>1</v>
      </c>
      <c r="F728" s="237" t="s">
        <v>1361</v>
      </c>
      <c r="G728" s="234"/>
      <c r="H728" s="238">
        <v>1.5600000000000001</v>
      </c>
      <c r="I728" s="239"/>
      <c r="J728" s="234"/>
      <c r="K728" s="234"/>
      <c r="L728" s="240"/>
      <c r="M728" s="241"/>
      <c r="N728" s="242"/>
      <c r="O728" s="242"/>
      <c r="P728" s="242"/>
      <c r="Q728" s="242"/>
      <c r="R728" s="242"/>
      <c r="S728" s="242"/>
      <c r="T728" s="243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4" t="s">
        <v>207</v>
      </c>
      <c r="AU728" s="244" t="s">
        <v>89</v>
      </c>
      <c r="AV728" s="13" t="s">
        <v>89</v>
      </c>
      <c r="AW728" s="13" t="s">
        <v>34</v>
      </c>
      <c r="AX728" s="13" t="s">
        <v>79</v>
      </c>
      <c r="AY728" s="244" t="s">
        <v>199</v>
      </c>
    </row>
    <row r="729" s="14" customFormat="1">
      <c r="A729" s="14"/>
      <c r="B729" s="245"/>
      <c r="C729" s="246"/>
      <c r="D729" s="235" t="s">
        <v>207</v>
      </c>
      <c r="E729" s="247" t="s">
        <v>1</v>
      </c>
      <c r="F729" s="248" t="s">
        <v>221</v>
      </c>
      <c r="G729" s="246"/>
      <c r="H729" s="249">
        <v>2.7949999999999999</v>
      </c>
      <c r="I729" s="250"/>
      <c r="J729" s="246"/>
      <c r="K729" s="246"/>
      <c r="L729" s="251"/>
      <c r="M729" s="252"/>
      <c r="N729" s="253"/>
      <c r="O729" s="253"/>
      <c r="P729" s="253"/>
      <c r="Q729" s="253"/>
      <c r="R729" s="253"/>
      <c r="S729" s="253"/>
      <c r="T729" s="254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5" t="s">
        <v>207</v>
      </c>
      <c r="AU729" s="255" t="s">
        <v>89</v>
      </c>
      <c r="AV729" s="14" t="s">
        <v>205</v>
      </c>
      <c r="AW729" s="14" t="s">
        <v>34</v>
      </c>
      <c r="AX729" s="14" t="s">
        <v>87</v>
      </c>
      <c r="AY729" s="255" t="s">
        <v>199</v>
      </c>
    </row>
    <row r="730" s="2" customFormat="1" ht="24.15" customHeight="1">
      <c r="A730" s="39"/>
      <c r="B730" s="40"/>
      <c r="C730" s="220" t="s">
        <v>1383</v>
      </c>
      <c r="D730" s="220" t="s">
        <v>201</v>
      </c>
      <c r="E730" s="221" t="s">
        <v>1384</v>
      </c>
      <c r="F730" s="222" t="s">
        <v>1385</v>
      </c>
      <c r="G730" s="223" t="s">
        <v>98</v>
      </c>
      <c r="H730" s="224">
        <v>332.17599999999999</v>
      </c>
      <c r="I730" s="225"/>
      <c r="J730" s="226">
        <f>ROUND(I730*H730,2)</f>
        <v>0</v>
      </c>
      <c r="K730" s="222" t="s">
        <v>204</v>
      </c>
      <c r="L730" s="45"/>
      <c r="M730" s="227" t="s">
        <v>1</v>
      </c>
      <c r="N730" s="228" t="s">
        <v>44</v>
      </c>
      <c r="O730" s="92"/>
      <c r="P730" s="229">
        <f>O730*H730</f>
        <v>0</v>
      </c>
      <c r="Q730" s="229">
        <v>0.00020000000000000001</v>
      </c>
      <c r="R730" s="229">
        <f>Q730*H730</f>
        <v>0.0664352</v>
      </c>
      <c r="S730" s="229">
        <v>0</v>
      </c>
      <c r="T730" s="230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31" t="s">
        <v>273</v>
      </c>
      <c r="AT730" s="231" t="s">
        <v>201</v>
      </c>
      <c r="AU730" s="231" t="s">
        <v>89</v>
      </c>
      <c r="AY730" s="18" t="s">
        <v>199</v>
      </c>
      <c r="BE730" s="232">
        <f>IF(N730="základní",J730,0)</f>
        <v>0</v>
      </c>
      <c r="BF730" s="232">
        <f>IF(N730="snížená",J730,0)</f>
        <v>0</v>
      </c>
      <c r="BG730" s="232">
        <f>IF(N730="zákl. přenesená",J730,0)</f>
        <v>0</v>
      </c>
      <c r="BH730" s="232">
        <f>IF(N730="sníž. přenesená",J730,0)</f>
        <v>0</v>
      </c>
      <c r="BI730" s="232">
        <f>IF(N730="nulová",J730,0)</f>
        <v>0</v>
      </c>
      <c r="BJ730" s="18" t="s">
        <v>87</v>
      </c>
      <c r="BK730" s="232">
        <f>ROUND(I730*H730,2)</f>
        <v>0</v>
      </c>
      <c r="BL730" s="18" t="s">
        <v>273</v>
      </c>
      <c r="BM730" s="231" t="s">
        <v>1386</v>
      </c>
    </row>
    <row r="731" s="13" customFormat="1">
      <c r="A731" s="13"/>
      <c r="B731" s="233"/>
      <c r="C731" s="234"/>
      <c r="D731" s="235" t="s">
        <v>207</v>
      </c>
      <c r="E731" s="236" t="s">
        <v>1</v>
      </c>
      <c r="F731" s="237" t="s">
        <v>1387</v>
      </c>
      <c r="G731" s="234"/>
      <c r="H731" s="238">
        <v>317.05900000000003</v>
      </c>
      <c r="I731" s="239"/>
      <c r="J731" s="234"/>
      <c r="K731" s="234"/>
      <c r="L731" s="240"/>
      <c r="M731" s="241"/>
      <c r="N731" s="242"/>
      <c r="O731" s="242"/>
      <c r="P731" s="242"/>
      <c r="Q731" s="242"/>
      <c r="R731" s="242"/>
      <c r="S731" s="242"/>
      <c r="T731" s="243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4" t="s">
        <v>207</v>
      </c>
      <c r="AU731" s="244" t="s">
        <v>89</v>
      </c>
      <c r="AV731" s="13" t="s">
        <v>89</v>
      </c>
      <c r="AW731" s="13" t="s">
        <v>34</v>
      </c>
      <c r="AX731" s="13" t="s">
        <v>79</v>
      </c>
      <c r="AY731" s="244" t="s">
        <v>199</v>
      </c>
    </row>
    <row r="732" s="16" customFormat="1">
      <c r="A732" s="16"/>
      <c r="B732" s="280"/>
      <c r="C732" s="281"/>
      <c r="D732" s="235" t="s">
        <v>207</v>
      </c>
      <c r="E732" s="282" t="s">
        <v>1</v>
      </c>
      <c r="F732" s="283" t="s">
        <v>1388</v>
      </c>
      <c r="G732" s="281"/>
      <c r="H732" s="284">
        <v>317.05900000000003</v>
      </c>
      <c r="I732" s="285"/>
      <c r="J732" s="281"/>
      <c r="K732" s="281"/>
      <c r="L732" s="286"/>
      <c r="M732" s="287"/>
      <c r="N732" s="288"/>
      <c r="O732" s="288"/>
      <c r="P732" s="288"/>
      <c r="Q732" s="288"/>
      <c r="R732" s="288"/>
      <c r="S732" s="288"/>
      <c r="T732" s="289"/>
      <c r="U732" s="16"/>
      <c r="V732" s="16"/>
      <c r="W732" s="16"/>
      <c r="X732" s="16"/>
      <c r="Y732" s="16"/>
      <c r="Z732" s="16"/>
      <c r="AA732" s="16"/>
      <c r="AB732" s="16"/>
      <c r="AC732" s="16"/>
      <c r="AD732" s="16"/>
      <c r="AE732" s="16"/>
      <c r="AT732" s="290" t="s">
        <v>207</v>
      </c>
      <c r="AU732" s="290" t="s">
        <v>89</v>
      </c>
      <c r="AV732" s="16" t="s">
        <v>100</v>
      </c>
      <c r="AW732" s="16" t="s">
        <v>34</v>
      </c>
      <c r="AX732" s="16" t="s">
        <v>79</v>
      </c>
      <c r="AY732" s="290" t="s">
        <v>199</v>
      </c>
    </row>
    <row r="733" s="15" customFormat="1">
      <c r="A733" s="15"/>
      <c r="B733" s="270"/>
      <c r="C733" s="271"/>
      <c r="D733" s="235" t="s">
        <v>207</v>
      </c>
      <c r="E733" s="272" t="s">
        <v>1</v>
      </c>
      <c r="F733" s="273" t="s">
        <v>1389</v>
      </c>
      <c r="G733" s="271"/>
      <c r="H733" s="272" t="s">
        <v>1</v>
      </c>
      <c r="I733" s="274"/>
      <c r="J733" s="271"/>
      <c r="K733" s="271"/>
      <c r="L733" s="275"/>
      <c r="M733" s="276"/>
      <c r="N733" s="277"/>
      <c r="O733" s="277"/>
      <c r="P733" s="277"/>
      <c r="Q733" s="277"/>
      <c r="R733" s="277"/>
      <c r="S733" s="277"/>
      <c r="T733" s="278"/>
      <c r="U733" s="15"/>
      <c r="V733" s="15"/>
      <c r="W733" s="15"/>
      <c r="X733" s="15"/>
      <c r="Y733" s="15"/>
      <c r="Z733" s="15"/>
      <c r="AA733" s="15"/>
      <c r="AB733" s="15"/>
      <c r="AC733" s="15"/>
      <c r="AD733" s="15"/>
      <c r="AE733" s="15"/>
      <c r="AT733" s="279" t="s">
        <v>207</v>
      </c>
      <c r="AU733" s="279" t="s">
        <v>89</v>
      </c>
      <c r="AV733" s="15" t="s">
        <v>87</v>
      </c>
      <c r="AW733" s="15" t="s">
        <v>34</v>
      </c>
      <c r="AX733" s="15" t="s">
        <v>79</v>
      </c>
      <c r="AY733" s="279" t="s">
        <v>199</v>
      </c>
    </row>
    <row r="734" s="13" customFormat="1">
      <c r="A734" s="13"/>
      <c r="B734" s="233"/>
      <c r="C734" s="234"/>
      <c r="D734" s="235" t="s">
        <v>207</v>
      </c>
      <c r="E734" s="236" t="s">
        <v>1</v>
      </c>
      <c r="F734" s="237" t="s">
        <v>576</v>
      </c>
      <c r="G734" s="234"/>
      <c r="H734" s="238">
        <v>0.80100000000000005</v>
      </c>
      <c r="I734" s="239"/>
      <c r="J734" s="234"/>
      <c r="K734" s="234"/>
      <c r="L734" s="240"/>
      <c r="M734" s="241"/>
      <c r="N734" s="242"/>
      <c r="O734" s="242"/>
      <c r="P734" s="242"/>
      <c r="Q734" s="242"/>
      <c r="R734" s="242"/>
      <c r="S734" s="242"/>
      <c r="T734" s="243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4" t="s">
        <v>207</v>
      </c>
      <c r="AU734" s="244" t="s">
        <v>89</v>
      </c>
      <c r="AV734" s="13" t="s">
        <v>89</v>
      </c>
      <c r="AW734" s="13" t="s">
        <v>34</v>
      </c>
      <c r="AX734" s="13" t="s">
        <v>79</v>
      </c>
      <c r="AY734" s="244" t="s">
        <v>199</v>
      </c>
    </row>
    <row r="735" s="13" customFormat="1">
      <c r="A735" s="13"/>
      <c r="B735" s="233"/>
      <c r="C735" s="234"/>
      <c r="D735" s="235" t="s">
        <v>207</v>
      </c>
      <c r="E735" s="236" t="s">
        <v>1</v>
      </c>
      <c r="F735" s="237" t="s">
        <v>577</v>
      </c>
      <c r="G735" s="234"/>
      <c r="H735" s="238">
        <v>0.75600000000000001</v>
      </c>
      <c r="I735" s="239"/>
      <c r="J735" s="234"/>
      <c r="K735" s="234"/>
      <c r="L735" s="240"/>
      <c r="M735" s="241"/>
      <c r="N735" s="242"/>
      <c r="O735" s="242"/>
      <c r="P735" s="242"/>
      <c r="Q735" s="242"/>
      <c r="R735" s="242"/>
      <c r="S735" s="242"/>
      <c r="T735" s="243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4" t="s">
        <v>207</v>
      </c>
      <c r="AU735" s="244" t="s">
        <v>89</v>
      </c>
      <c r="AV735" s="13" t="s">
        <v>89</v>
      </c>
      <c r="AW735" s="13" t="s">
        <v>34</v>
      </c>
      <c r="AX735" s="13" t="s">
        <v>79</v>
      </c>
      <c r="AY735" s="244" t="s">
        <v>199</v>
      </c>
    </row>
    <row r="736" s="13" customFormat="1">
      <c r="A736" s="13"/>
      <c r="B736" s="233"/>
      <c r="C736" s="234"/>
      <c r="D736" s="235" t="s">
        <v>207</v>
      </c>
      <c r="E736" s="236" t="s">
        <v>1</v>
      </c>
      <c r="F736" s="237" t="s">
        <v>578</v>
      </c>
      <c r="G736" s="234"/>
      <c r="H736" s="238">
        <v>10.44</v>
      </c>
      <c r="I736" s="239"/>
      <c r="J736" s="234"/>
      <c r="K736" s="234"/>
      <c r="L736" s="240"/>
      <c r="M736" s="241"/>
      <c r="N736" s="242"/>
      <c r="O736" s="242"/>
      <c r="P736" s="242"/>
      <c r="Q736" s="242"/>
      <c r="R736" s="242"/>
      <c r="S736" s="242"/>
      <c r="T736" s="243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4" t="s">
        <v>207</v>
      </c>
      <c r="AU736" s="244" t="s">
        <v>89</v>
      </c>
      <c r="AV736" s="13" t="s">
        <v>89</v>
      </c>
      <c r="AW736" s="13" t="s">
        <v>34</v>
      </c>
      <c r="AX736" s="13" t="s">
        <v>79</v>
      </c>
      <c r="AY736" s="244" t="s">
        <v>199</v>
      </c>
    </row>
    <row r="737" s="16" customFormat="1">
      <c r="A737" s="16"/>
      <c r="B737" s="280"/>
      <c r="C737" s="281"/>
      <c r="D737" s="235" t="s">
        <v>207</v>
      </c>
      <c r="E737" s="282" t="s">
        <v>1</v>
      </c>
      <c r="F737" s="283" t="s">
        <v>1388</v>
      </c>
      <c r="G737" s="281"/>
      <c r="H737" s="284">
        <v>11.997</v>
      </c>
      <c r="I737" s="285"/>
      <c r="J737" s="281"/>
      <c r="K737" s="281"/>
      <c r="L737" s="286"/>
      <c r="M737" s="287"/>
      <c r="N737" s="288"/>
      <c r="O737" s="288"/>
      <c r="P737" s="288"/>
      <c r="Q737" s="288"/>
      <c r="R737" s="288"/>
      <c r="S737" s="288"/>
      <c r="T737" s="289"/>
      <c r="U737" s="16"/>
      <c r="V737" s="16"/>
      <c r="W737" s="16"/>
      <c r="X737" s="16"/>
      <c r="Y737" s="16"/>
      <c r="Z737" s="16"/>
      <c r="AA737" s="16"/>
      <c r="AB737" s="16"/>
      <c r="AC737" s="16"/>
      <c r="AD737" s="16"/>
      <c r="AE737" s="16"/>
      <c r="AT737" s="290" t="s">
        <v>207</v>
      </c>
      <c r="AU737" s="290" t="s">
        <v>89</v>
      </c>
      <c r="AV737" s="16" t="s">
        <v>100</v>
      </c>
      <c r="AW737" s="16" t="s">
        <v>34</v>
      </c>
      <c r="AX737" s="16" t="s">
        <v>79</v>
      </c>
      <c r="AY737" s="290" t="s">
        <v>199</v>
      </c>
    </row>
    <row r="738" s="13" customFormat="1">
      <c r="A738" s="13"/>
      <c r="B738" s="233"/>
      <c r="C738" s="234"/>
      <c r="D738" s="235" t="s">
        <v>207</v>
      </c>
      <c r="E738" s="236" t="s">
        <v>1</v>
      </c>
      <c r="F738" s="237" t="s">
        <v>436</v>
      </c>
      <c r="G738" s="234"/>
      <c r="H738" s="238">
        <v>0.16</v>
      </c>
      <c r="I738" s="239"/>
      <c r="J738" s="234"/>
      <c r="K738" s="234"/>
      <c r="L738" s="240"/>
      <c r="M738" s="241"/>
      <c r="N738" s="242"/>
      <c r="O738" s="242"/>
      <c r="P738" s="242"/>
      <c r="Q738" s="242"/>
      <c r="R738" s="242"/>
      <c r="S738" s="242"/>
      <c r="T738" s="243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4" t="s">
        <v>207</v>
      </c>
      <c r="AU738" s="244" t="s">
        <v>89</v>
      </c>
      <c r="AV738" s="13" t="s">
        <v>89</v>
      </c>
      <c r="AW738" s="13" t="s">
        <v>34</v>
      </c>
      <c r="AX738" s="13" t="s">
        <v>79</v>
      </c>
      <c r="AY738" s="244" t="s">
        <v>199</v>
      </c>
    </row>
    <row r="739" s="13" customFormat="1">
      <c r="A739" s="13"/>
      <c r="B739" s="233"/>
      <c r="C739" s="234"/>
      <c r="D739" s="235" t="s">
        <v>207</v>
      </c>
      <c r="E739" s="236" t="s">
        <v>1</v>
      </c>
      <c r="F739" s="237" t="s">
        <v>462</v>
      </c>
      <c r="G739" s="234"/>
      <c r="H739" s="238">
        <v>2.96</v>
      </c>
      <c r="I739" s="239"/>
      <c r="J739" s="234"/>
      <c r="K739" s="234"/>
      <c r="L739" s="240"/>
      <c r="M739" s="241"/>
      <c r="N739" s="242"/>
      <c r="O739" s="242"/>
      <c r="P739" s="242"/>
      <c r="Q739" s="242"/>
      <c r="R739" s="242"/>
      <c r="S739" s="242"/>
      <c r="T739" s="243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4" t="s">
        <v>207</v>
      </c>
      <c r="AU739" s="244" t="s">
        <v>89</v>
      </c>
      <c r="AV739" s="13" t="s">
        <v>89</v>
      </c>
      <c r="AW739" s="13" t="s">
        <v>34</v>
      </c>
      <c r="AX739" s="13" t="s">
        <v>79</v>
      </c>
      <c r="AY739" s="244" t="s">
        <v>199</v>
      </c>
    </row>
    <row r="740" s="16" customFormat="1">
      <c r="A740" s="16"/>
      <c r="B740" s="280"/>
      <c r="C740" s="281"/>
      <c r="D740" s="235" t="s">
        <v>207</v>
      </c>
      <c r="E740" s="282" t="s">
        <v>1</v>
      </c>
      <c r="F740" s="283" t="s">
        <v>1388</v>
      </c>
      <c r="G740" s="281"/>
      <c r="H740" s="284">
        <v>3.1200000000000001</v>
      </c>
      <c r="I740" s="285"/>
      <c r="J740" s="281"/>
      <c r="K740" s="281"/>
      <c r="L740" s="286"/>
      <c r="M740" s="287"/>
      <c r="N740" s="288"/>
      <c r="O740" s="288"/>
      <c r="P740" s="288"/>
      <c r="Q740" s="288"/>
      <c r="R740" s="288"/>
      <c r="S740" s="288"/>
      <c r="T740" s="289"/>
      <c r="U740" s="16"/>
      <c r="V740" s="16"/>
      <c r="W740" s="16"/>
      <c r="X740" s="16"/>
      <c r="Y740" s="16"/>
      <c r="Z740" s="16"/>
      <c r="AA740" s="16"/>
      <c r="AB740" s="16"/>
      <c r="AC740" s="16"/>
      <c r="AD740" s="16"/>
      <c r="AE740" s="16"/>
      <c r="AT740" s="290" t="s">
        <v>207</v>
      </c>
      <c r="AU740" s="290" t="s">
        <v>89</v>
      </c>
      <c r="AV740" s="16" t="s">
        <v>100</v>
      </c>
      <c r="AW740" s="16" t="s">
        <v>34</v>
      </c>
      <c r="AX740" s="16" t="s">
        <v>79</v>
      </c>
      <c r="AY740" s="290" t="s">
        <v>199</v>
      </c>
    </row>
    <row r="741" s="14" customFormat="1">
      <c r="A741" s="14"/>
      <c r="B741" s="245"/>
      <c r="C741" s="246"/>
      <c r="D741" s="235" t="s">
        <v>207</v>
      </c>
      <c r="E741" s="247" t="s">
        <v>1</v>
      </c>
      <c r="F741" s="248" t="s">
        <v>221</v>
      </c>
      <c r="G741" s="246"/>
      <c r="H741" s="249">
        <v>332.17599999999999</v>
      </c>
      <c r="I741" s="250"/>
      <c r="J741" s="246"/>
      <c r="K741" s="246"/>
      <c r="L741" s="251"/>
      <c r="M741" s="252"/>
      <c r="N741" s="253"/>
      <c r="O741" s="253"/>
      <c r="P741" s="253"/>
      <c r="Q741" s="253"/>
      <c r="R741" s="253"/>
      <c r="S741" s="253"/>
      <c r="T741" s="254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5" t="s">
        <v>207</v>
      </c>
      <c r="AU741" s="255" t="s">
        <v>89</v>
      </c>
      <c r="AV741" s="14" t="s">
        <v>205</v>
      </c>
      <c r="AW741" s="14" t="s">
        <v>34</v>
      </c>
      <c r="AX741" s="14" t="s">
        <v>87</v>
      </c>
      <c r="AY741" s="255" t="s">
        <v>199</v>
      </c>
    </row>
    <row r="742" s="2" customFormat="1" ht="24.15" customHeight="1">
      <c r="A742" s="39"/>
      <c r="B742" s="40"/>
      <c r="C742" s="220" t="s">
        <v>1390</v>
      </c>
      <c r="D742" s="220" t="s">
        <v>201</v>
      </c>
      <c r="E742" s="221" t="s">
        <v>1391</v>
      </c>
      <c r="F742" s="222" t="s">
        <v>1392</v>
      </c>
      <c r="G742" s="223" t="s">
        <v>98</v>
      </c>
      <c r="H742" s="224">
        <v>332.17599999999999</v>
      </c>
      <c r="I742" s="225"/>
      <c r="J742" s="226">
        <f>ROUND(I742*H742,2)</f>
        <v>0</v>
      </c>
      <c r="K742" s="222" t="s">
        <v>204</v>
      </c>
      <c r="L742" s="45"/>
      <c r="M742" s="227" t="s">
        <v>1</v>
      </c>
      <c r="N742" s="228" t="s">
        <v>44</v>
      </c>
      <c r="O742" s="92"/>
      <c r="P742" s="229">
        <f>O742*H742</f>
        <v>0</v>
      </c>
      <c r="Q742" s="229">
        <v>0.00040999999999999999</v>
      </c>
      <c r="R742" s="229">
        <f>Q742*H742</f>
        <v>0.13619215999999998</v>
      </c>
      <c r="S742" s="229">
        <v>0</v>
      </c>
      <c r="T742" s="230">
        <f>S742*H742</f>
        <v>0</v>
      </c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R742" s="231" t="s">
        <v>273</v>
      </c>
      <c r="AT742" s="231" t="s">
        <v>201</v>
      </c>
      <c r="AU742" s="231" t="s">
        <v>89</v>
      </c>
      <c r="AY742" s="18" t="s">
        <v>199</v>
      </c>
      <c r="BE742" s="232">
        <f>IF(N742="základní",J742,0)</f>
        <v>0</v>
      </c>
      <c r="BF742" s="232">
        <f>IF(N742="snížená",J742,0)</f>
        <v>0</v>
      </c>
      <c r="BG742" s="232">
        <f>IF(N742="zákl. přenesená",J742,0)</f>
        <v>0</v>
      </c>
      <c r="BH742" s="232">
        <f>IF(N742="sníž. přenesená",J742,0)</f>
        <v>0</v>
      </c>
      <c r="BI742" s="232">
        <f>IF(N742="nulová",J742,0)</f>
        <v>0</v>
      </c>
      <c r="BJ742" s="18" t="s">
        <v>87</v>
      </c>
      <c r="BK742" s="232">
        <f>ROUND(I742*H742,2)</f>
        <v>0</v>
      </c>
      <c r="BL742" s="18" t="s">
        <v>273</v>
      </c>
      <c r="BM742" s="231" t="s">
        <v>1393</v>
      </c>
    </row>
    <row r="743" s="13" customFormat="1">
      <c r="A743" s="13"/>
      <c r="B743" s="233"/>
      <c r="C743" s="234"/>
      <c r="D743" s="235" t="s">
        <v>207</v>
      </c>
      <c r="E743" s="236" t="s">
        <v>1</v>
      </c>
      <c r="F743" s="237" t="s">
        <v>1387</v>
      </c>
      <c r="G743" s="234"/>
      <c r="H743" s="238">
        <v>317.05900000000003</v>
      </c>
      <c r="I743" s="239"/>
      <c r="J743" s="234"/>
      <c r="K743" s="234"/>
      <c r="L743" s="240"/>
      <c r="M743" s="241"/>
      <c r="N743" s="242"/>
      <c r="O743" s="242"/>
      <c r="P743" s="242"/>
      <c r="Q743" s="242"/>
      <c r="R743" s="242"/>
      <c r="S743" s="242"/>
      <c r="T743" s="243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4" t="s">
        <v>207</v>
      </c>
      <c r="AU743" s="244" t="s">
        <v>89</v>
      </c>
      <c r="AV743" s="13" t="s">
        <v>89</v>
      </c>
      <c r="AW743" s="13" t="s">
        <v>34</v>
      </c>
      <c r="AX743" s="13" t="s">
        <v>79</v>
      </c>
      <c r="AY743" s="244" t="s">
        <v>199</v>
      </c>
    </row>
    <row r="744" s="16" customFormat="1">
      <c r="A744" s="16"/>
      <c r="B744" s="280"/>
      <c r="C744" s="281"/>
      <c r="D744" s="235" t="s">
        <v>207</v>
      </c>
      <c r="E744" s="282" t="s">
        <v>1</v>
      </c>
      <c r="F744" s="283" t="s">
        <v>1388</v>
      </c>
      <c r="G744" s="281"/>
      <c r="H744" s="284">
        <v>317.05900000000003</v>
      </c>
      <c r="I744" s="285"/>
      <c r="J744" s="281"/>
      <c r="K744" s="281"/>
      <c r="L744" s="286"/>
      <c r="M744" s="287"/>
      <c r="N744" s="288"/>
      <c r="O744" s="288"/>
      <c r="P744" s="288"/>
      <c r="Q744" s="288"/>
      <c r="R744" s="288"/>
      <c r="S744" s="288"/>
      <c r="T744" s="289"/>
      <c r="U744" s="16"/>
      <c r="V744" s="16"/>
      <c r="W744" s="16"/>
      <c r="X744" s="16"/>
      <c r="Y744" s="16"/>
      <c r="Z744" s="16"/>
      <c r="AA744" s="16"/>
      <c r="AB744" s="16"/>
      <c r="AC744" s="16"/>
      <c r="AD744" s="16"/>
      <c r="AE744" s="16"/>
      <c r="AT744" s="290" t="s">
        <v>207</v>
      </c>
      <c r="AU744" s="290" t="s">
        <v>89</v>
      </c>
      <c r="AV744" s="16" t="s">
        <v>100</v>
      </c>
      <c r="AW744" s="16" t="s">
        <v>34</v>
      </c>
      <c r="AX744" s="16" t="s">
        <v>79</v>
      </c>
      <c r="AY744" s="290" t="s">
        <v>199</v>
      </c>
    </row>
    <row r="745" s="15" customFormat="1">
      <c r="A745" s="15"/>
      <c r="B745" s="270"/>
      <c r="C745" s="271"/>
      <c r="D745" s="235" t="s">
        <v>207</v>
      </c>
      <c r="E745" s="272" t="s">
        <v>1</v>
      </c>
      <c r="F745" s="273" t="s">
        <v>1389</v>
      </c>
      <c r="G745" s="271"/>
      <c r="H745" s="272" t="s">
        <v>1</v>
      </c>
      <c r="I745" s="274"/>
      <c r="J745" s="271"/>
      <c r="K745" s="271"/>
      <c r="L745" s="275"/>
      <c r="M745" s="276"/>
      <c r="N745" s="277"/>
      <c r="O745" s="277"/>
      <c r="P745" s="277"/>
      <c r="Q745" s="277"/>
      <c r="R745" s="277"/>
      <c r="S745" s="277"/>
      <c r="T745" s="278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T745" s="279" t="s">
        <v>207</v>
      </c>
      <c r="AU745" s="279" t="s">
        <v>89</v>
      </c>
      <c r="AV745" s="15" t="s">
        <v>87</v>
      </c>
      <c r="AW745" s="15" t="s">
        <v>34</v>
      </c>
      <c r="AX745" s="15" t="s">
        <v>79</v>
      </c>
      <c r="AY745" s="279" t="s">
        <v>199</v>
      </c>
    </row>
    <row r="746" s="13" customFormat="1">
      <c r="A746" s="13"/>
      <c r="B746" s="233"/>
      <c r="C746" s="234"/>
      <c r="D746" s="235" t="s">
        <v>207</v>
      </c>
      <c r="E746" s="236" t="s">
        <v>1</v>
      </c>
      <c r="F746" s="237" t="s">
        <v>576</v>
      </c>
      <c r="G746" s="234"/>
      <c r="H746" s="238">
        <v>0.80100000000000005</v>
      </c>
      <c r="I746" s="239"/>
      <c r="J746" s="234"/>
      <c r="K746" s="234"/>
      <c r="L746" s="240"/>
      <c r="M746" s="241"/>
      <c r="N746" s="242"/>
      <c r="O746" s="242"/>
      <c r="P746" s="242"/>
      <c r="Q746" s="242"/>
      <c r="R746" s="242"/>
      <c r="S746" s="242"/>
      <c r="T746" s="243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4" t="s">
        <v>207</v>
      </c>
      <c r="AU746" s="244" t="s">
        <v>89</v>
      </c>
      <c r="AV746" s="13" t="s">
        <v>89</v>
      </c>
      <c r="AW746" s="13" t="s">
        <v>34</v>
      </c>
      <c r="AX746" s="13" t="s">
        <v>79</v>
      </c>
      <c r="AY746" s="244" t="s">
        <v>199</v>
      </c>
    </row>
    <row r="747" s="13" customFormat="1">
      <c r="A747" s="13"/>
      <c r="B747" s="233"/>
      <c r="C747" s="234"/>
      <c r="D747" s="235" t="s">
        <v>207</v>
      </c>
      <c r="E747" s="236" t="s">
        <v>1</v>
      </c>
      <c r="F747" s="237" t="s">
        <v>577</v>
      </c>
      <c r="G747" s="234"/>
      <c r="H747" s="238">
        <v>0.75600000000000001</v>
      </c>
      <c r="I747" s="239"/>
      <c r="J747" s="234"/>
      <c r="K747" s="234"/>
      <c r="L747" s="240"/>
      <c r="M747" s="241"/>
      <c r="N747" s="242"/>
      <c r="O747" s="242"/>
      <c r="P747" s="242"/>
      <c r="Q747" s="242"/>
      <c r="R747" s="242"/>
      <c r="S747" s="242"/>
      <c r="T747" s="243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4" t="s">
        <v>207</v>
      </c>
      <c r="AU747" s="244" t="s">
        <v>89</v>
      </c>
      <c r="AV747" s="13" t="s">
        <v>89</v>
      </c>
      <c r="AW747" s="13" t="s">
        <v>34</v>
      </c>
      <c r="AX747" s="13" t="s">
        <v>79</v>
      </c>
      <c r="AY747" s="244" t="s">
        <v>199</v>
      </c>
    </row>
    <row r="748" s="13" customFormat="1">
      <c r="A748" s="13"/>
      <c r="B748" s="233"/>
      <c r="C748" s="234"/>
      <c r="D748" s="235" t="s">
        <v>207</v>
      </c>
      <c r="E748" s="236" t="s">
        <v>1</v>
      </c>
      <c r="F748" s="237" t="s">
        <v>578</v>
      </c>
      <c r="G748" s="234"/>
      <c r="H748" s="238">
        <v>10.44</v>
      </c>
      <c r="I748" s="239"/>
      <c r="J748" s="234"/>
      <c r="K748" s="234"/>
      <c r="L748" s="240"/>
      <c r="M748" s="241"/>
      <c r="N748" s="242"/>
      <c r="O748" s="242"/>
      <c r="P748" s="242"/>
      <c r="Q748" s="242"/>
      <c r="R748" s="242"/>
      <c r="S748" s="242"/>
      <c r="T748" s="243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44" t="s">
        <v>207</v>
      </c>
      <c r="AU748" s="244" t="s">
        <v>89</v>
      </c>
      <c r="AV748" s="13" t="s">
        <v>89</v>
      </c>
      <c r="AW748" s="13" t="s">
        <v>34</v>
      </c>
      <c r="AX748" s="13" t="s">
        <v>79</v>
      </c>
      <c r="AY748" s="244" t="s">
        <v>199</v>
      </c>
    </row>
    <row r="749" s="16" customFormat="1">
      <c r="A749" s="16"/>
      <c r="B749" s="280"/>
      <c r="C749" s="281"/>
      <c r="D749" s="235" t="s">
        <v>207</v>
      </c>
      <c r="E749" s="282" t="s">
        <v>1</v>
      </c>
      <c r="F749" s="283" t="s">
        <v>1388</v>
      </c>
      <c r="G749" s="281"/>
      <c r="H749" s="284">
        <v>11.997</v>
      </c>
      <c r="I749" s="285"/>
      <c r="J749" s="281"/>
      <c r="K749" s="281"/>
      <c r="L749" s="286"/>
      <c r="M749" s="287"/>
      <c r="N749" s="288"/>
      <c r="O749" s="288"/>
      <c r="P749" s="288"/>
      <c r="Q749" s="288"/>
      <c r="R749" s="288"/>
      <c r="S749" s="288"/>
      <c r="T749" s="289"/>
      <c r="U749" s="16"/>
      <c r="V749" s="16"/>
      <c r="W749" s="16"/>
      <c r="X749" s="16"/>
      <c r="Y749" s="16"/>
      <c r="Z749" s="16"/>
      <c r="AA749" s="16"/>
      <c r="AB749" s="16"/>
      <c r="AC749" s="16"/>
      <c r="AD749" s="16"/>
      <c r="AE749" s="16"/>
      <c r="AT749" s="290" t="s">
        <v>207</v>
      </c>
      <c r="AU749" s="290" t="s">
        <v>89</v>
      </c>
      <c r="AV749" s="16" t="s">
        <v>100</v>
      </c>
      <c r="AW749" s="16" t="s">
        <v>34</v>
      </c>
      <c r="AX749" s="16" t="s">
        <v>79</v>
      </c>
      <c r="AY749" s="290" t="s">
        <v>199</v>
      </c>
    </row>
    <row r="750" s="13" customFormat="1">
      <c r="A750" s="13"/>
      <c r="B750" s="233"/>
      <c r="C750" s="234"/>
      <c r="D750" s="235" t="s">
        <v>207</v>
      </c>
      <c r="E750" s="236" t="s">
        <v>1</v>
      </c>
      <c r="F750" s="237" t="s">
        <v>436</v>
      </c>
      <c r="G750" s="234"/>
      <c r="H750" s="238">
        <v>0.16</v>
      </c>
      <c r="I750" s="239"/>
      <c r="J750" s="234"/>
      <c r="K750" s="234"/>
      <c r="L750" s="240"/>
      <c r="M750" s="241"/>
      <c r="N750" s="242"/>
      <c r="O750" s="242"/>
      <c r="P750" s="242"/>
      <c r="Q750" s="242"/>
      <c r="R750" s="242"/>
      <c r="S750" s="242"/>
      <c r="T750" s="243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4" t="s">
        <v>207</v>
      </c>
      <c r="AU750" s="244" t="s">
        <v>89</v>
      </c>
      <c r="AV750" s="13" t="s">
        <v>89</v>
      </c>
      <c r="AW750" s="13" t="s">
        <v>34</v>
      </c>
      <c r="AX750" s="13" t="s">
        <v>79</v>
      </c>
      <c r="AY750" s="244" t="s">
        <v>199</v>
      </c>
    </row>
    <row r="751" s="13" customFormat="1">
      <c r="A751" s="13"/>
      <c r="B751" s="233"/>
      <c r="C751" s="234"/>
      <c r="D751" s="235" t="s">
        <v>207</v>
      </c>
      <c r="E751" s="236" t="s">
        <v>1</v>
      </c>
      <c r="F751" s="237" t="s">
        <v>462</v>
      </c>
      <c r="G751" s="234"/>
      <c r="H751" s="238">
        <v>2.96</v>
      </c>
      <c r="I751" s="239"/>
      <c r="J751" s="234"/>
      <c r="K751" s="234"/>
      <c r="L751" s="240"/>
      <c r="M751" s="241"/>
      <c r="N751" s="242"/>
      <c r="O751" s="242"/>
      <c r="P751" s="242"/>
      <c r="Q751" s="242"/>
      <c r="R751" s="242"/>
      <c r="S751" s="242"/>
      <c r="T751" s="243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44" t="s">
        <v>207</v>
      </c>
      <c r="AU751" s="244" t="s">
        <v>89</v>
      </c>
      <c r="AV751" s="13" t="s">
        <v>89</v>
      </c>
      <c r="AW751" s="13" t="s">
        <v>34</v>
      </c>
      <c r="AX751" s="13" t="s">
        <v>79</v>
      </c>
      <c r="AY751" s="244" t="s">
        <v>199</v>
      </c>
    </row>
    <row r="752" s="16" customFormat="1">
      <c r="A752" s="16"/>
      <c r="B752" s="280"/>
      <c r="C752" s="281"/>
      <c r="D752" s="235" t="s">
        <v>207</v>
      </c>
      <c r="E752" s="282" t="s">
        <v>1</v>
      </c>
      <c r="F752" s="283" t="s">
        <v>1388</v>
      </c>
      <c r="G752" s="281"/>
      <c r="H752" s="284">
        <v>3.1200000000000001</v>
      </c>
      <c r="I752" s="285"/>
      <c r="J752" s="281"/>
      <c r="K752" s="281"/>
      <c r="L752" s="286"/>
      <c r="M752" s="287"/>
      <c r="N752" s="288"/>
      <c r="O752" s="288"/>
      <c r="P752" s="288"/>
      <c r="Q752" s="288"/>
      <c r="R752" s="288"/>
      <c r="S752" s="288"/>
      <c r="T752" s="289"/>
      <c r="U752" s="16"/>
      <c r="V752" s="16"/>
      <c r="W752" s="16"/>
      <c r="X752" s="16"/>
      <c r="Y752" s="16"/>
      <c r="Z752" s="16"/>
      <c r="AA752" s="16"/>
      <c r="AB752" s="16"/>
      <c r="AC752" s="16"/>
      <c r="AD752" s="16"/>
      <c r="AE752" s="16"/>
      <c r="AT752" s="290" t="s">
        <v>207</v>
      </c>
      <c r="AU752" s="290" t="s">
        <v>89</v>
      </c>
      <c r="AV752" s="16" t="s">
        <v>100</v>
      </c>
      <c r="AW752" s="16" t="s">
        <v>34</v>
      </c>
      <c r="AX752" s="16" t="s">
        <v>79</v>
      </c>
      <c r="AY752" s="290" t="s">
        <v>199</v>
      </c>
    </row>
    <row r="753" s="14" customFormat="1">
      <c r="A753" s="14"/>
      <c r="B753" s="245"/>
      <c r="C753" s="246"/>
      <c r="D753" s="235" t="s">
        <v>207</v>
      </c>
      <c r="E753" s="247" t="s">
        <v>1</v>
      </c>
      <c r="F753" s="248" t="s">
        <v>221</v>
      </c>
      <c r="G753" s="246"/>
      <c r="H753" s="249">
        <v>332.17599999999999</v>
      </c>
      <c r="I753" s="250"/>
      <c r="J753" s="246"/>
      <c r="K753" s="246"/>
      <c r="L753" s="251"/>
      <c r="M753" s="252"/>
      <c r="N753" s="253"/>
      <c r="O753" s="253"/>
      <c r="P753" s="253"/>
      <c r="Q753" s="253"/>
      <c r="R753" s="253"/>
      <c r="S753" s="253"/>
      <c r="T753" s="254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5" t="s">
        <v>207</v>
      </c>
      <c r="AU753" s="255" t="s">
        <v>89</v>
      </c>
      <c r="AV753" s="14" t="s">
        <v>205</v>
      </c>
      <c r="AW753" s="14" t="s">
        <v>34</v>
      </c>
      <c r="AX753" s="14" t="s">
        <v>87</v>
      </c>
      <c r="AY753" s="255" t="s">
        <v>199</v>
      </c>
    </row>
    <row r="754" s="12" customFormat="1" ht="22.8" customHeight="1">
      <c r="A754" s="12"/>
      <c r="B754" s="204"/>
      <c r="C754" s="205"/>
      <c r="D754" s="206" t="s">
        <v>78</v>
      </c>
      <c r="E754" s="218" t="s">
        <v>1394</v>
      </c>
      <c r="F754" s="218" t="s">
        <v>1395</v>
      </c>
      <c r="G754" s="205"/>
      <c r="H754" s="205"/>
      <c r="I754" s="208"/>
      <c r="J754" s="219">
        <f>BK754</f>
        <v>0</v>
      </c>
      <c r="K754" s="205"/>
      <c r="L754" s="210"/>
      <c r="M754" s="211"/>
      <c r="N754" s="212"/>
      <c r="O754" s="212"/>
      <c r="P754" s="213">
        <f>SUM(P755:P766)</f>
        <v>0</v>
      </c>
      <c r="Q754" s="212"/>
      <c r="R754" s="213">
        <f>SUM(R755:R766)</f>
        <v>1.16194489</v>
      </c>
      <c r="S754" s="212"/>
      <c r="T754" s="214">
        <f>SUM(T755:T766)</f>
        <v>0.25913767999999998</v>
      </c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R754" s="215" t="s">
        <v>89</v>
      </c>
      <c r="AT754" s="216" t="s">
        <v>78</v>
      </c>
      <c r="AU754" s="216" t="s">
        <v>87</v>
      </c>
      <c r="AY754" s="215" t="s">
        <v>199</v>
      </c>
      <c r="BK754" s="217">
        <f>SUM(BK755:BK766)</f>
        <v>0</v>
      </c>
    </row>
    <row r="755" s="2" customFormat="1" ht="24.15" customHeight="1">
      <c r="A755" s="39"/>
      <c r="B755" s="40"/>
      <c r="C755" s="220" t="s">
        <v>1396</v>
      </c>
      <c r="D755" s="220" t="s">
        <v>201</v>
      </c>
      <c r="E755" s="221" t="s">
        <v>1397</v>
      </c>
      <c r="F755" s="222" t="s">
        <v>1398</v>
      </c>
      <c r="G755" s="223" t="s">
        <v>98</v>
      </c>
      <c r="H755" s="224">
        <v>835.928</v>
      </c>
      <c r="I755" s="225"/>
      <c r="J755" s="226">
        <f>ROUND(I755*H755,2)</f>
        <v>0</v>
      </c>
      <c r="K755" s="222" t="s">
        <v>204</v>
      </c>
      <c r="L755" s="45"/>
      <c r="M755" s="227" t="s">
        <v>1</v>
      </c>
      <c r="N755" s="228" t="s">
        <v>44</v>
      </c>
      <c r="O755" s="92"/>
      <c r="P755" s="229">
        <f>O755*H755</f>
        <v>0</v>
      </c>
      <c r="Q755" s="229">
        <v>0</v>
      </c>
      <c r="R755" s="229">
        <f>Q755*H755</f>
        <v>0</v>
      </c>
      <c r="S755" s="229">
        <v>0</v>
      </c>
      <c r="T755" s="230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31" t="s">
        <v>273</v>
      </c>
      <c r="AT755" s="231" t="s">
        <v>201</v>
      </c>
      <c r="AU755" s="231" t="s">
        <v>89</v>
      </c>
      <c r="AY755" s="18" t="s">
        <v>199</v>
      </c>
      <c r="BE755" s="232">
        <f>IF(N755="základní",J755,0)</f>
        <v>0</v>
      </c>
      <c r="BF755" s="232">
        <f>IF(N755="snížená",J755,0)</f>
        <v>0</v>
      </c>
      <c r="BG755" s="232">
        <f>IF(N755="zákl. přenesená",J755,0)</f>
        <v>0</v>
      </c>
      <c r="BH755" s="232">
        <f>IF(N755="sníž. přenesená",J755,0)</f>
        <v>0</v>
      </c>
      <c r="BI755" s="232">
        <f>IF(N755="nulová",J755,0)</f>
        <v>0</v>
      </c>
      <c r="BJ755" s="18" t="s">
        <v>87</v>
      </c>
      <c r="BK755" s="232">
        <f>ROUND(I755*H755,2)</f>
        <v>0</v>
      </c>
      <c r="BL755" s="18" t="s">
        <v>273</v>
      </c>
      <c r="BM755" s="231" t="s">
        <v>1399</v>
      </c>
    </row>
    <row r="756" s="13" customFormat="1">
      <c r="A756" s="13"/>
      <c r="B756" s="233"/>
      <c r="C756" s="234"/>
      <c r="D756" s="235" t="s">
        <v>207</v>
      </c>
      <c r="E756" s="236" t="s">
        <v>1</v>
      </c>
      <c r="F756" s="237" t="s">
        <v>1400</v>
      </c>
      <c r="G756" s="234"/>
      <c r="H756" s="238">
        <v>835.928</v>
      </c>
      <c r="I756" s="239"/>
      <c r="J756" s="234"/>
      <c r="K756" s="234"/>
      <c r="L756" s="240"/>
      <c r="M756" s="241"/>
      <c r="N756" s="242"/>
      <c r="O756" s="242"/>
      <c r="P756" s="242"/>
      <c r="Q756" s="242"/>
      <c r="R756" s="242"/>
      <c r="S756" s="242"/>
      <c r="T756" s="243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44" t="s">
        <v>207</v>
      </c>
      <c r="AU756" s="244" t="s">
        <v>89</v>
      </c>
      <c r="AV756" s="13" t="s">
        <v>89</v>
      </c>
      <c r="AW756" s="13" t="s">
        <v>34</v>
      </c>
      <c r="AX756" s="13" t="s">
        <v>87</v>
      </c>
      <c r="AY756" s="244" t="s">
        <v>199</v>
      </c>
    </row>
    <row r="757" s="2" customFormat="1" ht="21.75" customHeight="1">
      <c r="A757" s="39"/>
      <c r="B757" s="40"/>
      <c r="C757" s="220" t="s">
        <v>1401</v>
      </c>
      <c r="D757" s="220" t="s">
        <v>201</v>
      </c>
      <c r="E757" s="221" t="s">
        <v>1402</v>
      </c>
      <c r="F757" s="222" t="s">
        <v>1403</v>
      </c>
      <c r="G757" s="223" t="s">
        <v>98</v>
      </c>
      <c r="H757" s="224">
        <v>835.928</v>
      </c>
      <c r="I757" s="225"/>
      <c r="J757" s="226">
        <f>ROUND(I757*H757,2)</f>
        <v>0</v>
      </c>
      <c r="K757" s="222" t="s">
        <v>204</v>
      </c>
      <c r="L757" s="45"/>
      <c r="M757" s="227" t="s">
        <v>1</v>
      </c>
      <c r="N757" s="228" t="s">
        <v>44</v>
      </c>
      <c r="O757" s="92"/>
      <c r="P757" s="229">
        <f>O757*H757</f>
        <v>0</v>
      </c>
      <c r="Q757" s="229">
        <v>0.001</v>
      </c>
      <c r="R757" s="229">
        <f>Q757*H757</f>
        <v>0.835928</v>
      </c>
      <c r="S757" s="229">
        <v>0.00031</v>
      </c>
      <c r="T757" s="230">
        <f>S757*H757</f>
        <v>0.25913767999999998</v>
      </c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R757" s="231" t="s">
        <v>273</v>
      </c>
      <c r="AT757" s="231" t="s">
        <v>201</v>
      </c>
      <c r="AU757" s="231" t="s">
        <v>89</v>
      </c>
      <c r="AY757" s="18" t="s">
        <v>199</v>
      </c>
      <c r="BE757" s="232">
        <f>IF(N757="základní",J757,0)</f>
        <v>0</v>
      </c>
      <c r="BF757" s="232">
        <f>IF(N757="snížená",J757,0)</f>
        <v>0</v>
      </c>
      <c r="BG757" s="232">
        <f>IF(N757="zákl. přenesená",J757,0)</f>
        <v>0</v>
      </c>
      <c r="BH757" s="232">
        <f>IF(N757="sníž. přenesená",J757,0)</f>
        <v>0</v>
      </c>
      <c r="BI757" s="232">
        <f>IF(N757="nulová",J757,0)</f>
        <v>0</v>
      </c>
      <c r="BJ757" s="18" t="s">
        <v>87</v>
      </c>
      <c r="BK757" s="232">
        <f>ROUND(I757*H757,2)</f>
        <v>0</v>
      </c>
      <c r="BL757" s="18" t="s">
        <v>273</v>
      </c>
      <c r="BM757" s="231" t="s">
        <v>1404</v>
      </c>
    </row>
    <row r="758" s="13" customFormat="1">
      <c r="A758" s="13"/>
      <c r="B758" s="233"/>
      <c r="C758" s="234"/>
      <c r="D758" s="235" t="s">
        <v>207</v>
      </c>
      <c r="E758" s="236" t="s">
        <v>1</v>
      </c>
      <c r="F758" s="237" t="s">
        <v>1400</v>
      </c>
      <c r="G758" s="234"/>
      <c r="H758" s="238">
        <v>835.928</v>
      </c>
      <c r="I758" s="239"/>
      <c r="J758" s="234"/>
      <c r="K758" s="234"/>
      <c r="L758" s="240"/>
      <c r="M758" s="241"/>
      <c r="N758" s="242"/>
      <c r="O758" s="242"/>
      <c r="P758" s="242"/>
      <c r="Q758" s="242"/>
      <c r="R758" s="242"/>
      <c r="S758" s="242"/>
      <c r="T758" s="243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4" t="s">
        <v>207</v>
      </c>
      <c r="AU758" s="244" t="s">
        <v>89</v>
      </c>
      <c r="AV758" s="13" t="s">
        <v>89</v>
      </c>
      <c r="AW758" s="13" t="s">
        <v>34</v>
      </c>
      <c r="AX758" s="13" t="s">
        <v>87</v>
      </c>
      <c r="AY758" s="244" t="s">
        <v>199</v>
      </c>
    </row>
    <row r="759" s="2" customFormat="1" ht="24.15" customHeight="1">
      <c r="A759" s="39"/>
      <c r="B759" s="40"/>
      <c r="C759" s="220" t="s">
        <v>1405</v>
      </c>
      <c r="D759" s="220" t="s">
        <v>201</v>
      </c>
      <c r="E759" s="221" t="s">
        <v>1406</v>
      </c>
      <c r="F759" s="222" t="s">
        <v>1407</v>
      </c>
      <c r="G759" s="223" t="s">
        <v>98</v>
      </c>
      <c r="H759" s="224">
        <v>835.928</v>
      </c>
      <c r="I759" s="225"/>
      <c r="J759" s="226">
        <f>ROUND(I759*H759,2)</f>
        <v>0</v>
      </c>
      <c r="K759" s="222" t="s">
        <v>204</v>
      </c>
      <c r="L759" s="45"/>
      <c r="M759" s="227" t="s">
        <v>1</v>
      </c>
      <c r="N759" s="228" t="s">
        <v>44</v>
      </c>
      <c r="O759" s="92"/>
      <c r="P759" s="229">
        <f>O759*H759</f>
        <v>0</v>
      </c>
      <c r="Q759" s="229">
        <v>0</v>
      </c>
      <c r="R759" s="229">
        <f>Q759*H759</f>
        <v>0</v>
      </c>
      <c r="S759" s="229">
        <v>0</v>
      </c>
      <c r="T759" s="230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31" t="s">
        <v>273</v>
      </c>
      <c r="AT759" s="231" t="s">
        <v>201</v>
      </c>
      <c r="AU759" s="231" t="s">
        <v>89</v>
      </c>
      <c r="AY759" s="18" t="s">
        <v>199</v>
      </c>
      <c r="BE759" s="232">
        <f>IF(N759="základní",J759,0)</f>
        <v>0</v>
      </c>
      <c r="BF759" s="232">
        <f>IF(N759="snížená",J759,0)</f>
        <v>0</v>
      </c>
      <c r="BG759" s="232">
        <f>IF(N759="zákl. přenesená",J759,0)</f>
        <v>0</v>
      </c>
      <c r="BH759" s="232">
        <f>IF(N759="sníž. přenesená",J759,0)</f>
        <v>0</v>
      </c>
      <c r="BI759" s="232">
        <f>IF(N759="nulová",J759,0)</f>
        <v>0</v>
      </c>
      <c r="BJ759" s="18" t="s">
        <v>87</v>
      </c>
      <c r="BK759" s="232">
        <f>ROUND(I759*H759,2)</f>
        <v>0</v>
      </c>
      <c r="BL759" s="18" t="s">
        <v>273</v>
      </c>
      <c r="BM759" s="231" t="s">
        <v>1408</v>
      </c>
    </row>
    <row r="760" s="13" customFormat="1">
      <c r="A760" s="13"/>
      <c r="B760" s="233"/>
      <c r="C760" s="234"/>
      <c r="D760" s="235" t="s">
        <v>207</v>
      </c>
      <c r="E760" s="236" t="s">
        <v>1</v>
      </c>
      <c r="F760" s="237" t="s">
        <v>1400</v>
      </c>
      <c r="G760" s="234"/>
      <c r="H760" s="238">
        <v>835.928</v>
      </c>
      <c r="I760" s="239"/>
      <c r="J760" s="234"/>
      <c r="K760" s="234"/>
      <c r="L760" s="240"/>
      <c r="M760" s="241"/>
      <c r="N760" s="242"/>
      <c r="O760" s="242"/>
      <c r="P760" s="242"/>
      <c r="Q760" s="242"/>
      <c r="R760" s="242"/>
      <c r="S760" s="242"/>
      <c r="T760" s="243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44" t="s">
        <v>207</v>
      </c>
      <c r="AU760" s="244" t="s">
        <v>89</v>
      </c>
      <c r="AV760" s="13" t="s">
        <v>89</v>
      </c>
      <c r="AW760" s="13" t="s">
        <v>34</v>
      </c>
      <c r="AX760" s="13" t="s">
        <v>87</v>
      </c>
      <c r="AY760" s="244" t="s">
        <v>199</v>
      </c>
    </row>
    <row r="761" s="2" customFormat="1" ht="33" customHeight="1">
      <c r="A761" s="39"/>
      <c r="B761" s="40"/>
      <c r="C761" s="220" t="s">
        <v>1409</v>
      </c>
      <c r="D761" s="220" t="s">
        <v>201</v>
      </c>
      <c r="E761" s="221" t="s">
        <v>1410</v>
      </c>
      <c r="F761" s="222" t="s">
        <v>1411</v>
      </c>
      <c r="G761" s="223" t="s">
        <v>98</v>
      </c>
      <c r="H761" s="224">
        <v>835.928</v>
      </c>
      <c r="I761" s="225"/>
      <c r="J761" s="226">
        <f>ROUND(I761*H761,2)</f>
        <v>0</v>
      </c>
      <c r="K761" s="222" t="s">
        <v>204</v>
      </c>
      <c r="L761" s="45"/>
      <c r="M761" s="227" t="s">
        <v>1</v>
      </c>
      <c r="N761" s="228" t="s">
        <v>44</v>
      </c>
      <c r="O761" s="92"/>
      <c r="P761" s="229">
        <f>O761*H761</f>
        <v>0</v>
      </c>
      <c r="Q761" s="229">
        <v>0.00021000000000000001</v>
      </c>
      <c r="R761" s="229">
        <f>Q761*H761</f>
        <v>0.17554488000000001</v>
      </c>
      <c r="S761" s="229">
        <v>0</v>
      </c>
      <c r="T761" s="230">
        <f>S761*H761</f>
        <v>0</v>
      </c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R761" s="231" t="s">
        <v>273</v>
      </c>
      <c r="AT761" s="231" t="s">
        <v>201</v>
      </c>
      <c r="AU761" s="231" t="s">
        <v>89</v>
      </c>
      <c r="AY761" s="18" t="s">
        <v>199</v>
      </c>
      <c r="BE761" s="232">
        <f>IF(N761="základní",J761,0)</f>
        <v>0</v>
      </c>
      <c r="BF761" s="232">
        <f>IF(N761="snížená",J761,0)</f>
        <v>0</v>
      </c>
      <c r="BG761" s="232">
        <f>IF(N761="zákl. přenesená",J761,0)</f>
        <v>0</v>
      </c>
      <c r="BH761" s="232">
        <f>IF(N761="sníž. přenesená",J761,0)</f>
        <v>0</v>
      </c>
      <c r="BI761" s="232">
        <f>IF(N761="nulová",J761,0)</f>
        <v>0</v>
      </c>
      <c r="BJ761" s="18" t="s">
        <v>87</v>
      </c>
      <c r="BK761" s="232">
        <f>ROUND(I761*H761,2)</f>
        <v>0</v>
      </c>
      <c r="BL761" s="18" t="s">
        <v>273</v>
      </c>
      <c r="BM761" s="231" t="s">
        <v>1412</v>
      </c>
    </row>
    <row r="762" s="13" customFormat="1">
      <c r="A762" s="13"/>
      <c r="B762" s="233"/>
      <c r="C762" s="234"/>
      <c r="D762" s="235" t="s">
        <v>207</v>
      </c>
      <c r="E762" s="236" t="s">
        <v>1</v>
      </c>
      <c r="F762" s="237" t="s">
        <v>1400</v>
      </c>
      <c r="G762" s="234"/>
      <c r="H762" s="238">
        <v>835.928</v>
      </c>
      <c r="I762" s="239"/>
      <c r="J762" s="234"/>
      <c r="K762" s="234"/>
      <c r="L762" s="240"/>
      <c r="M762" s="241"/>
      <c r="N762" s="242"/>
      <c r="O762" s="242"/>
      <c r="P762" s="242"/>
      <c r="Q762" s="242"/>
      <c r="R762" s="242"/>
      <c r="S762" s="242"/>
      <c r="T762" s="243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4" t="s">
        <v>207</v>
      </c>
      <c r="AU762" s="244" t="s">
        <v>89</v>
      </c>
      <c r="AV762" s="13" t="s">
        <v>89</v>
      </c>
      <c r="AW762" s="13" t="s">
        <v>34</v>
      </c>
      <c r="AX762" s="13" t="s">
        <v>87</v>
      </c>
      <c r="AY762" s="244" t="s">
        <v>199</v>
      </c>
    </row>
    <row r="763" s="2" customFormat="1" ht="33" customHeight="1">
      <c r="A763" s="39"/>
      <c r="B763" s="40"/>
      <c r="C763" s="220" t="s">
        <v>1413</v>
      </c>
      <c r="D763" s="220" t="s">
        <v>201</v>
      </c>
      <c r="E763" s="221" t="s">
        <v>1414</v>
      </c>
      <c r="F763" s="222" t="s">
        <v>1415</v>
      </c>
      <c r="G763" s="223" t="s">
        <v>98</v>
      </c>
      <c r="H763" s="224">
        <v>518.86900000000003</v>
      </c>
      <c r="I763" s="225"/>
      <c r="J763" s="226">
        <f>ROUND(I763*H763,2)</f>
        <v>0</v>
      </c>
      <c r="K763" s="222" t="s">
        <v>204</v>
      </c>
      <c r="L763" s="45"/>
      <c r="M763" s="227" t="s">
        <v>1</v>
      </c>
      <c r="N763" s="228" t="s">
        <v>44</v>
      </c>
      <c r="O763" s="92"/>
      <c r="P763" s="229">
        <f>O763*H763</f>
        <v>0</v>
      </c>
      <c r="Q763" s="229">
        <v>0.00029</v>
      </c>
      <c r="R763" s="229">
        <f>Q763*H763</f>
        <v>0.15047201000000002</v>
      </c>
      <c r="S763" s="229">
        <v>0</v>
      </c>
      <c r="T763" s="230">
        <f>S763*H763</f>
        <v>0</v>
      </c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R763" s="231" t="s">
        <v>273</v>
      </c>
      <c r="AT763" s="231" t="s">
        <v>201</v>
      </c>
      <c r="AU763" s="231" t="s">
        <v>89</v>
      </c>
      <c r="AY763" s="18" t="s">
        <v>199</v>
      </c>
      <c r="BE763" s="232">
        <f>IF(N763="základní",J763,0)</f>
        <v>0</v>
      </c>
      <c r="BF763" s="232">
        <f>IF(N763="snížená",J763,0)</f>
        <v>0</v>
      </c>
      <c r="BG763" s="232">
        <f>IF(N763="zákl. přenesená",J763,0)</f>
        <v>0</v>
      </c>
      <c r="BH763" s="232">
        <f>IF(N763="sníž. přenesená",J763,0)</f>
        <v>0</v>
      </c>
      <c r="BI763" s="232">
        <f>IF(N763="nulová",J763,0)</f>
        <v>0</v>
      </c>
      <c r="BJ763" s="18" t="s">
        <v>87</v>
      </c>
      <c r="BK763" s="232">
        <f>ROUND(I763*H763,2)</f>
        <v>0</v>
      </c>
      <c r="BL763" s="18" t="s">
        <v>273</v>
      </c>
      <c r="BM763" s="231" t="s">
        <v>1416</v>
      </c>
    </row>
    <row r="764" s="13" customFormat="1">
      <c r="A764" s="13"/>
      <c r="B764" s="233"/>
      <c r="C764" s="234"/>
      <c r="D764" s="235" t="s">
        <v>207</v>
      </c>
      <c r="E764" s="236" t="s">
        <v>1</v>
      </c>
      <c r="F764" s="237" t="s">
        <v>1387</v>
      </c>
      <c r="G764" s="234"/>
      <c r="H764" s="238">
        <v>317.05900000000003</v>
      </c>
      <c r="I764" s="239"/>
      <c r="J764" s="234"/>
      <c r="K764" s="234"/>
      <c r="L764" s="240"/>
      <c r="M764" s="241"/>
      <c r="N764" s="242"/>
      <c r="O764" s="242"/>
      <c r="P764" s="242"/>
      <c r="Q764" s="242"/>
      <c r="R764" s="242"/>
      <c r="S764" s="242"/>
      <c r="T764" s="243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4" t="s">
        <v>207</v>
      </c>
      <c r="AU764" s="244" t="s">
        <v>89</v>
      </c>
      <c r="AV764" s="13" t="s">
        <v>89</v>
      </c>
      <c r="AW764" s="13" t="s">
        <v>34</v>
      </c>
      <c r="AX764" s="13" t="s">
        <v>79</v>
      </c>
      <c r="AY764" s="244" t="s">
        <v>199</v>
      </c>
    </row>
    <row r="765" s="13" customFormat="1">
      <c r="A765" s="13"/>
      <c r="B765" s="233"/>
      <c r="C765" s="234"/>
      <c r="D765" s="235" t="s">
        <v>207</v>
      </c>
      <c r="E765" s="236" t="s">
        <v>1</v>
      </c>
      <c r="F765" s="237" t="s">
        <v>131</v>
      </c>
      <c r="G765" s="234"/>
      <c r="H765" s="238">
        <v>201.81</v>
      </c>
      <c r="I765" s="239"/>
      <c r="J765" s="234"/>
      <c r="K765" s="234"/>
      <c r="L765" s="240"/>
      <c r="M765" s="241"/>
      <c r="N765" s="242"/>
      <c r="O765" s="242"/>
      <c r="P765" s="242"/>
      <c r="Q765" s="242"/>
      <c r="R765" s="242"/>
      <c r="S765" s="242"/>
      <c r="T765" s="243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4" t="s">
        <v>207</v>
      </c>
      <c r="AU765" s="244" t="s">
        <v>89</v>
      </c>
      <c r="AV765" s="13" t="s">
        <v>89</v>
      </c>
      <c r="AW765" s="13" t="s">
        <v>34</v>
      </c>
      <c r="AX765" s="13" t="s">
        <v>79</v>
      </c>
      <c r="AY765" s="244" t="s">
        <v>199</v>
      </c>
    </row>
    <row r="766" s="14" customFormat="1">
      <c r="A766" s="14"/>
      <c r="B766" s="245"/>
      <c r="C766" s="246"/>
      <c r="D766" s="235" t="s">
        <v>207</v>
      </c>
      <c r="E766" s="247" t="s">
        <v>1</v>
      </c>
      <c r="F766" s="248" t="s">
        <v>221</v>
      </c>
      <c r="G766" s="246"/>
      <c r="H766" s="249">
        <v>518.86900000000003</v>
      </c>
      <c r="I766" s="250"/>
      <c r="J766" s="246"/>
      <c r="K766" s="246"/>
      <c r="L766" s="251"/>
      <c r="M766" s="252"/>
      <c r="N766" s="253"/>
      <c r="O766" s="253"/>
      <c r="P766" s="253"/>
      <c r="Q766" s="253"/>
      <c r="R766" s="253"/>
      <c r="S766" s="253"/>
      <c r="T766" s="254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5" t="s">
        <v>207</v>
      </c>
      <c r="AU766" s="255" t="s">
        <v>89</v>
      </c>
      <c r="AV766" s="14" t="s">
        <v>205</v>
      </c>
      <c r="AW766" s="14" t="s">
        <v>34</v>
      </c>
      <c r="AX766" s="14" t="s">
        <v>87</v>
      </c>
      <c r="AY766" s="255" t="s">
        <v>199</v>
      </c>
    </row>
    <row r="767" s="12" customFormat="1" ht="25.92" customHeight="1">
      <c r="A767" s="12"/>
      <c r="B767" s="204"/>
      <c r="C767" s="205"/>
      <c r="D767" s="206" t="s">
        <v>78</v>
      </c>
      <c r="E767" s="207" t="s">
        <v>281</v>
      </c>
      <c r="F767" s="207" t="s">
        <v>1417</v>
      </c>
      <c r="G767" s="205"/>
      <c r="H767" s="205"/>
      <c r="I767" s="208"/>
      <c r="J767" s="209">
        <f>BK767</f>
        <v>0</v>
      </c>
      <c r="K767" s="205"/>
      <c r="L767" s="210"/>
      <c r="M767" s="211"/>
      <c r="N767" s="212"/>
      <c r="O767" s="212"/>
      <c r="P767" s="213">
        <f>P768</f>
        <v>0</v>
      </c>
      <c r="Q767" s="212"/>
      <c r="R767" s="213">
        <f>R768</f>
        <v>0.0247</v>
      </c>
      <c r="S767" s="212"/>
      <c r="T767" s="214">
        <f>T768</f>
        <v>0</v>
      </c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R767" s="215" t="s">
        <v>100</v>
      </c>
      <c r="AT767" s="216" t="s">
        <v>78</v>
      </c>
      <c r="AU767" s="216" t="s">
        <v>79</v>
      </c>
      <c r="AY767" s="215" t="s">
        <v>199</v>
      </c>
      <c r="BK767" s="217">
        <f>BK768</f>
        <v>0</v>
      </c>
    </row>
    <row r="768" s="12" customFormat="1" ht="22.8" customHeight="1">
      <c r="A768" s="12"/>
      <c r="B768" s="204"/>
      <c r="C768" s="205"/>
      <c r="D768" s="206" t="s">
        <v>78</v>
      </c>
      <c r="E768" s="218" t="s">
        <v>1418</v>
      </c>
      <c r="F768" s="218" t="s">
        <v>1419</v>
      </c>
      <c r="G768" s="205"/>
      <c r="H768" s="205"/>
      <c r="I768" s="208"/>
      <c r="J768" s="219">
        <f>BK768</f>
        <v>0</v>
      </c>
      <c r="K768" s="205"/>
      <c r="L768" s="210"/>
      <c r="M768" s="211"/>
      <c r="N768" s="212"/>
      <c r="O768" s="212"/>
      <c r="P768" s="213">
        <f>SUM(P769:P772)</f>
        <v>0</v>
      </c>
      <c r="Q768" s="212"/>
      <c r="R768" s="213">
        <f>SUM(R769:R772)</f>
        <v>0.0247</v>
      </c>
      <c r="S768" s="212"/>
      <c r="T768" s="214">
        <f>SUM(T769:T772)</f>
        <v>0</v>
      </c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R768" s="215" t="s">
        <v>100</v>
      </c>
      <c r="AT768" s="216" t="s">
        <v>78</v>
      </c>
      <c r="AU768" s="216" t="s">
        <v>87</v>
      </c>
      <c r="AY768" s="215" t="s">
        <v>199</v>
      </c>
      <c r="BK768" s="217">
        <f>SUM(BK769:BK772)</f>
        <v>0</v>
      </c>
    </row>
    <row r="769" s="2" customFormat="1" ht="16.5" customHeight="1">
      <c r="A769" s="39"/>
      <c r="B769" s="40"/>
      <c r="C769" s="220" t="s">
        <v>1420</v>
      </c>
      <c r="D769" s="220" t="s">
        <v>201</v>
      </c>
      <c r="E769" s="221" t="s">
        <v>1421</v>
      </c>
      <c r="F769" s="222" t="s">
        <v>1422</v>
      </c>
      <c r="G769" s="223" t="s">
        <v>342</v>
      </c>
      <c r="H769" s="224">
        <v>1</v>
      </c>
      <c r="I769" s="225"/>
      <c r="J769" s="226">
        <f>ROUND(I769*H769,2)</f>
        <v>0</v>
      </c>
      <c r="K769" s="222" t="s">
        <v>204</v>
      </c>
      <c r="L769" s="45"/>
      <c r="M769" s="227" t="s">
        <v>1</v>
      </c>
      <c r="N769" s="228" t="s">
        <v>44</v>
      </c>
      <c r="O769" s="92"/>
      <c r="P769" s="229">
        <f>O769*H769</f>
        <v>0</v>
      </c>
      <c r="Q769" s="229">
        <v>0</v>
      </c>
      <c r="R769" s="229">
        <f>Q769*H769</f>
        <v>0</v>
      </c>
      <c r="S769" s="229">
        <v>0</v>
      </c>
      <c r="T769" s="230">
        <f>S769*H769</f>
        <v>0</v>
      </c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R769" s="231" t="s">
        <v>514</v>
      </c>
      <c r="AT769" s="231" t="s">
        <v>201</v>
      </c>
      <c r="AU769" s="231" t="s">
        <v>89</v>
      </c>
      <c r="AY769" s="18" t="s">
        <v>199</v>
      </c>
      <c r="BE769" s="232">
        <f>IF(N769="základní",J769,0)</f>
        <v>0</v>
      </c>
      <c r="BF769" s="232">
        <f>IF(N769="snížená",J769,0)</f>
        <v>0</v>
      </c>
      <c r="BG769" s="232">
        <f>IF(N769="zákl. přenesená",J769,0)</f>
        <v>0</v>
      </c>
      <c r="BH769" s="232">
        <f>IF(N769="sníž. přenesená",J769,0)</f>
        <v>0</v>
      </c>
      <c r="BI769" s="232">
        <f>IF(N769="nulová",J769,0)</f>
        <v>0</v>
      </c>
      <c r="BJ769" s="18" t="s">
        <v>87</v>
      </c>
      <c r="BK769" s="232">
        <f>ROUND(I769*H769,2)</f>
        <v>0</v>
      </c>
      <c r="BL769" s="18" t="s">
        <v>514</v>
      </c>
      <c r="BM769" s="231" t="s">
        <v>1423</v>
      </c>
    </row>
    <row r="770" s="2" customFormat="1" ht="24.15" customHeight="1">
      <c r="A770" s="39"/>
      <c r="B770" s="40"/>
      <c r="C770" s="260" t="s">
        <v>1424</v>
      </c>
      <c r="D770" s="260" t="s">
        <v>281</v>
      </c>
      <c r="E770" s="261" t="s">
        <v>1425</v>
      </c>
      <c r="F770" s="262" t="s">
        <v>1426</v>
      </c>
      <c r="G770" s="263" t="s">
        <v>342</v>
      </c>
      <c r="H770" s="264">
        <v>1</v>
      </c>
      <c r="I770" s="265"/>
      <c r="J770" s="266">
        <f>ROUND(I770*H770,2)</f>
        <v>0</v>
      </c>
      <c r="K770" s="262" t="s">
        <v>204</v>
      </c>
      <c r="L770" s="267"/>
      <c r="M770" s="268" t="s">
        <v>1</v>
      </c>
      <c r="N770" s="269" t="s">
        <v>44</v>
      </c>
      <c r="O770" s="92"/>
      <c r="P770" s="229">
        <f>O770*H770</f>
        <v>0</v>
      </c>
      <c r="Q770" s="229">
        <v>0.0247</v>
      </c>
      <c r="R770" s="229">
        <f>Q770*H770</f>
        <v>0.0247</v>
      </c>
      <c r="S770" s="229">
        <v>0</v>
      </c>
      <c r="T770" s="230">
        <f>S770*H770</f>
        <v>0</v>
      </c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R770" s="231" t="s">
        <v>1427</v>
      </c>
      <c r="AT770" s="231" t="s">
        <v>281</v>
      </c>
      <c r="AU770" s="231" t="s">
        <v>89</v>
      </c>
      <c r="AY770" s="18" t="s">
        <v>199</v>
      </c>
      <c r="BE770" s="232">
        <f>IF(N770="základní",J770,0)</f>
        <v>0</v>
      </c>
      <c r="BF770" s="232">
        <f>IF(N770="snížená",J770,0)</f>
        <v>0</v>
      </c>
      <c r="BG770" s="232">
        <f>IF(N770="zákl. přenesená",J770,0)</f>
        <v>0</v>
      </c>
      <c r="BH770" s="232">
        <f>IF(N770="sníž. přenesená",J770,0)</f>
        <v>0</v>
      </c>
      <c r="BI770" s="232">
        <f>IF(N770="nulová",J770,0)</f>
        <v>0</v>
      </c>
      <c r="BJ770" s="18" t="s">
        <v>87</v>
      </c>
      <c r="BK770" s="232">
        <f>ROUND(I770*H770,2)</f>
        <v>0</v>
      </c>
      <c r="BL770" s="18" t="s">
        <v>514</v>
      </c>
      <c r="BM770" s="231" t="s">
        <v>1428</v>
      </c>
    </row>
    <row r="771" s="2" customFormat="1">
      <c r="A771" s="39"/>
      <c r="B771" s="40"/>
      <c r="C771" s="41"/>
      <c r="D771" s="235" t="s">
        <v>239</v>
      </c>
      <c r="E771" s="41"/>
      <c r="F771" s="256" t="s">
        <v>1429</v>
      </c>
      <c r="G771" s="41"/>
      <c r="H771" s="41"/>
      <c r="I771" s="257"/>
      <c r="J771" s="41"/>
      <c r="K771" s="41"/>
      <c r="L771" s="45"/>
      <c r="M771" s="258"/>
      <c r="N771" s="259"/>
      <c r="O771" s="92"/>
      <c r="P771" s="92"/>
      <c r="Q771" s="92"/>
      <c r="R771" s="92"/>
      <c r="S771" s="92"/>
      <c r="T771" s="93"/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T771" s="18" t="s">
        <v>239</v>
      </c>
      <c r="AU771" s="18" t="s">
        <v>89</v>
      </c>
    </row>
    <row r="772" s="13" customFormat="1">
      <c r="A772" s="13"/>
      <c r="B772" s="233"/>
      <c r="C772" s="234"/>
      <c r="D772" s="235" t="s">
        <v>207</v>
      </c>
      <c r="E772" s="236" t="s">
        <v>1</v>
      </c>
      <c r="F772" s="237" t="s">
        <v>823</v>
      </c>
      <c r="G772" s="234"/>
      <c r="H772" s="238">
        <v>1</v>
      </c>
      <c r="I772" s="239"/>
      <c r="J772" s="234"/>
      <c r="K772" s="234"/>
      <c r="L772" s="240"/>
      <c r="M772" s="241"/>
      <c r="N772" s="242"/>
      <c r="O772" s="242"/>
      <c r="P772" s="242"/>
      <c r="Q772" s="242"/>
      <c r="R772" s="242"/>
      <c r="S772" s="242"/>
      <c r="T772" s="243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4" t="s">
        <v>207</v>
      </c>
      <c r="AU772" s="244" t="s">
        <v>89</v>
      </c>
      <c r="AV772" s="13" t="s">
        <v>89</v>
      </c>
      <c r="AW772" s="13" t="s">
        <v>34</v>
      </c>
      <c r="AX772" s="13" t="s">
        <v>87</v>
      </c>
      <c r="AY772" s="244" t="s">
        <v>199</v>
      </c>
    </row>
    <row r="773" s="12" customFormat="1" ht="25.92" customHeight="1">
      <c r="A773" s="12"/>
      <c r="B773" s="204"/>
      <c r="C773" s="205"/>
      <c r="D773" s="206" t="s">
        <v>78</v>
      </c>
      <c r="E773" s="207" t="s">
        <v>1430</v>
      </c>
      <c r="F773" s="207" t="s">
        <v>1431</v>
      </c>
      <c r="G773" s="205"/>
      <c r="H773" s="205"/>
      <c r="I773" s="208"/>
      <c r="J773" s="209">
        <f>BK773</f>
        <v>0</v>
      </c>
      <c r="K773" s="205"/>
      <c r="L773" s="210"/>
      <c r="M773" s="211"/>
      <c r="N773" s="212"/>
      <c r="O773" s="212"/>
      <c r="P773" s="213">
        <f>SUM(P774:P776)</f>
        <v>0</v>
      </c>
      <c r="Q773" s="212"/>
      <c r="R773" s="213">
        <f>SUM(R774:R776)</f>
        <v>0</v>
      </c>
      <c r="S773" s="212"/>
      <c r="T773" s="214">
        <f>SUM(T774:T776)</f>
        <v>0</v>
      </c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R773" s="215" t="s">
        <v>205</v>
      </c>
      <c r="AT773" s="216" t="s">
        <v>78</v>
      </c>
      <c r="AU773" s="216" t="s">
        <v>79</v>
      </c>
      <c r="AY773" s="215" t="s">
        <v>199</v>
      </c>
      <c r="BK773" s="217">
        <f>SUM(BK774:BK776)</f>
        <v>0</v>
      </c>
    </row>
    <row r="774" s="2" customFormat="1" ht="16.5" customHeight="1">
      <c r="A774" s="39"/>
      <c r="B774" s="40"/>
      <c r="C774" s="220" t="s">
        <v>1432</v>
      </c>
      <c r="D774" s="220" t="s">
        <v>201</v>
      </c>
      <c r="E774" s="221" t="s">
        <v>1433</v>
      </c>
      <c r="F774" s="222" t="s">
        <v>1434</v>
      </c>
      <c r="G774" s="223" t="s">
        <v>500</v>
      </c>
      <c r="H774" s="224">
        <v>1</v>
      </c>
      <c r="I774" s="225"/>
      <c r="J774" s="226">
        <f>ROUND(I774*H774,2)</f>
        <v>0</v>
      </c>
      <c r="K774" s="222" t="s">
        <v>357</v>
      </c>
      <c r="L774" s="45"/>
      <c r="M774" s="227" t="s">
        <v>1</v>
      </c>
      <c r="N774" s="228" t="s">
        <v>44</v>
      </c>
      <c r="O774" s="92"/>
      <c r="P774" s="229">
        <f>O774*H774</f>
        <v>0</v>
      </c>
      <c r="Q774" s="229">
        <v>0</v>
      </c>
      <c r="R774" s="229">
        <f>Q774*H774</f>
        <v>0</v>
      </c>
      <c r="S774" s="229">
        <v>0</v>
      </c>
      <c r="T774" s="230">
        <f>S774*H774</f>
        <v>0</v>
      </c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R774" s="231" t="s">
        <v>1435</v>
      </c>
      <c r="AT774" s="231" t="s">
        <v>201</v>
      </c>
      <c r="AU774" s="231" t="s">
        <v>87</v>
      </c>
      <c r="AY774" s="18" t="s">
        <v>199</v>
      </c>
      <c r="BE774" s="232">
        <f>IF(N774="základní",J774,0)</f>
        <v>0</v>
      </c>
      <c r="BF774" s="232">
        <f>IF(N774="snížená",J774,0)</f>
        <v>0</v>
      </c>
      <c r="BG774" s="232">
        <f>IF(N774="zákl. přenesená",J774,0)</f>
        <v>0</v>
      </c>
      <c r="BH774" s="232">
        <f>IF(N774="sníž. přenesená",J774,0)</f>
        <v>0</v>
      </c>
      <c r="BI774" s="232">
        <f>IF(N774="nulová",J774,0)</f>
        <v>0</v>
      </c>
      <c r="BJ774" s="18" t="s">
        <v>87</v>
      </c>
      <c r="BK774" s="232">
        <f>ROUND(I774*H774,2)</f>
        <v>0</v>
      </c>
      <c r="BL774" s="18" t="s">
        <v>1435</v>
      </c>
      <c r="BM774" s="231" t="s">
        <v>1436</v>
      </c>
    </row>
    <row r="775" s="2" customFormat="1" ht="16.5" customHeight="1">
      <c r="A775" s="39"/>
      <c r="B775" s="40"/>
      <c r="C775" s="220" t="s">
        <v>1437</v>
      </c>
      <c r="D775" s="220" t="s">
        <v>201</v>
      </c>
      <c r="E775" s="221" t="s">
        <v>1438</v>
      </c>
      <c r="F775" s="222" t="s">
        <v>1439</v>
      </c>
      <c r="G775" s="223" t="s">
        <v>500</v>
      </c>
      <c r="H775" s="224">
        <v>1</v>
      </c>
      <c r="I775" s="225"/>
      <c r="J775" s="226">
        <f>ROUND(I775*H775,2)</f>
        <v>0</v>
      </c>
      <c r="K775" s="222" t="s">
        <v>357</v>
      </c>
      <c r="L775" s="45"/>
      <c r="M775" s="227" t="s">
        <v>1</v>
      </c>
      <c r="N775" s="228" t="s">
        <v>44</v>
      </c>
      <c r="O775" s="92"/>
      <c r="P775" s="229">
        <f>O775*H775</f>
        <v>0</v>
      </c>
      <c r="Q775" s="229">
        <v>0</v>
      </c>
      <c r="R775" s="229">
        <f>Q775*H775</f>
        <v>0</v>
      </c>
      <c r="S775" s="229">
        <v>0</v>
      </c>
      <c r="T775" s="230">
        <f>S775*H775</f>
        <v>0</v>
      </c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R775" s="231" t="s">
        <v>1435</v>
      </c>
      <c r="AT775" s="231" t="s">
        <v>201</v>
      </c>
      <c r="AU775" s="231" t="s">
        <v>87</v>
      </c>
      <c r="AY775" s="18" t="s">
        <v>199</v>
      </c>
      <c r="BE775" s="232">
        <f>IF(N775="základní",J775,0)</f>
        <v>0</v>
      </c>
      <c r="BF775" s="232">
        <f>IF(N775="snížená",J775,0)</f>
        <v>0</v>
      </c>
      <c r="BG775" s="232">
        <f>IF(N775="zákl. přenesená",J775,0)</f>
        <v>0</v>
      </c>
      <c r="BH775" s="232">
        <f>IF(N775="sníž. přenesená",J775,0)</f>
        <v>0</v>
      </c>
      <c r="BI775" s="232">
        <f>IF(N775="nulová",J775,0)</f>
        <v>0</v>
      </c>
      <c r="BJ775" s="18" t="s">
        <v>87</v>
      </c>
      <c r="BK775" s="232">
        <f>ROUND(I775*H775,2)</f>
        <v>0</v>
      </c>
      <c r="BL775" s="18" t="s">
        <v>1435</v>
      </c>
      <c r="BM775" s="231" t="s">
        <v>1440</v>
      </c>
    </row>
    <row r="776" s="2" customFormat="1">
      <c r="A776" s="39"/>
      <c r="B776" s="40"/>
      <c r="C776" s="41"/>
      <c r="D776" s="235" t="s">
        <v>239</v>
      </c>
      <c r="E776" s="41"/>
      <c r="F776" s="256" t="s">
        <v>1441</v>
      </c>
      <c r="G776" s="41"/>
      <c r="H776" s="41"/>
      <c r="I776" s="257"/>
      <c r="J776" s="41"/>
      <c r="K776" s="41"/>
      <c r="L776" s="45"/>
      <c r="M776" s="291"/>
      <c r="N776" s="292"/>
      <c r="O776" s="293"/>
      <c r="P776" s="293"/>
      <c r="Q776" s="293"/>
      <c r="R776" s="293"/>
      <c r="S776" s="293"/>
      <c r="T776" s="294"/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T776" s="18" t="s">
        <v>239</v>
      </c>
      <c r="AU776" s="18" t="s">
        <v>87</v>
      </c>
    </row>
    <row r="777" s="2" customFormat="1" ht="6.96" customHeight="1">
      <c r="A777" s="39"/>
      <c r="B777" s="67"/>
      <c r="C777" s="68"/>
      <c r="D777" s="68"/>
      <c r="E777" s="68"/>
      <c r="F777" s="68"/>
      <c r="G777" s="68"/>
      <c r="H777" s="68"/>
      <c r="I777" s="68"/>
      <c r="J777" s="68"/>
      <c r="K777" s="68"/>
      <c r="L777" s="45"/>
      <c r="M777" s="39"/>
      <c r="O777" s="39"/>
      <c r="P777" s="39"/>
      <c r="Q777" s="39"/>
      <c r="R777" s="39"/>
      <c r="S777" s="39"/>
      <c r="T777" s="39"/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</row>
  </sheetData>
  <sheetProtection sheet="1" autoFilter="0" formatColumns="0" formatRows="0" objects="1" scenarios="1" spinCount="100000" saltValue="+Apz5zlIa1DTyLg91eYrWqSOS1U6fllvpRNee+JBDgNPdzmAW2tAbuISyYopxy2yhcn2y41za7aqBef3iuEqqA==" hashValue="TJYMx9nd3TKYJwKLHzH161iphP9HjCyFPcU0o6hSyKwW8vQbCdq6iWh+suMfugjvuiI2bde7yeS60887nmqCxg==" algorithmName="SHA-512" password="CC35"/>
  <autoFilter ref="C145:K776"/>
  <mergeCells count="9">
    <mergeCell ref="E7:H7"/>
    <mergeCell ref="E9:H9"/>
    <mergeCell ref="E18:H18"/>
    <mergeCell ref="E27:H27"/>
    <mergeCell ref="E85:H85"/>
    <mergeCell ref="E87:H87"/>
    <mergeCell ref="E136:H136"/>
    <mergeCell ref="E138:H13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89</v>
      </c>
    </row>
    <row r="4" hidden="1" s="1" customFormat="1" ht="24.96" customHeight="1">
      <c r="B4" s="21"/>
      <c r="D4" s="140" t="s">
        <v>104</v>
      </c>
      <c r="L4" s="21"/>
      <c r="M4" s="141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2" t="s">
        <v>16</v>
      </c>
      <c r="L6" s="21"/>
    </row>
    <row r="7" hidden="1" s="1" customFormat="1" ht="26.25" customHeight="1">
      <c r="B7" s="21"/>
      <c r="E7" s="143" t="str">
        <f>'Rekapitulace stavby'!K6</f>
        <v>STAVEBNÍ ÚPRAVY SVAŘOVNY na pozemku parc. č. st. 272, v k. ú. Jičín</v>
      </c>
      <c r="F7" s="142"/>
      <c r="G7" s="142"/>
      <c r="H7" s="142"/>
      <c r="L7" s="21"/>
    </row>
    <row r="8" hidden="1" s="2" customFormat="1" ht="12" customHeight="1">
      <c r="A8" s="39"/>
      <c r="B8" s="45"/>
      <c r="C8" s="39"/>
      <c r="D8" s="142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4" t="s">
        <v>1442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18. 3. 2025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2" t="s">
        <v>29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2" t="s">
        <v>31</v>
      </c>
      <c r="E20" s="39"/>
      <c r="F20" s="39"/>
      <c r="G20" s="39"/>
      <c r="H20" s="39"/>
      <c r="I20" s="142" t="s">
        <v>25</v>
      </c>
      <c r="J20" s="145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5" t="s">
        <v>33</v>
      </c>
      <c r="F21" s="39"/>
      <c r="G21" s="39"/>
      <c r="H21" s="39"/>
      <c r="I21" s="142" t="s">
        <v>28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2" t="s">
        <v>35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28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2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43.25" customHeight="1">
      <c r="A27" s="147"/>
      <c r="B27" s="148"/>
      <c r="C27" s="147"/>
      <c r="D27" s="147"/>
      <c r="E27" s="149" t="s">
        <v>38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2" t="s">
        <v>39</v>
      </c>
      <c r="E30" s="39"/>
      <c r="F30" s="39"/>
      <c r="G30" s="39"/>
      <c r="H30" s="39"/>
      <c r="I30" s="39"/>
      <c r="J30" s="153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4" t="s">
        <v>41</v>
      </c>
      <c r="G32" s="39"/>
      <c r="H32" s="39"/>
      <c r="I32" s="154" t="s">
        <v>40</v>
      </c>
      <c r="J32" s="154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5" t="s">
        <v>43</v>
      </c>
      <c r="E33" s="142" t="s">
        <v>44</v>
      </c>
      <c r="F33" s="156">
        <f>ROUND((SUM(BE119:BE203)),  2)</f>
        <v>0</v>
      </c>
      <c r="G33" s="39"/>
      <c r="H33" s="39"/>
      <c r="I33" s="157">
        <v>0.20999999999999999</v>
      </c>
      <c r="J33" s="156">
        <f>ROUND(((SUM(BE119:BE203))*I33),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2" t="s">
        <v>45</v>
      </c>
      <c r="F34" s="156">
        <f>ROUND((SUM(BF119:BF203)),  2)</f>
        <v>0</v>
      </c>
      <c r="G34" s="39"/>
      <c r="H34" s="39"/>
      <c r="I34" s="157">
        <v>0.12</v>
      </c>
      <c r="J34" s="156">
        <f>ROUND(((SUM(BF119:BF203))*I34),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46</v>
      </c>
      <c r="F35" s="156">
        <f>ROUND((SUM(BG119:BG203)),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47</v>
      </c>
      <c r="F36" s="156">
        <f>ROUND((SUM(BH119:BH203)),  2)</f>
        <v>0</v>
      </c>
      <c r="G36" s="39"/>
      <c r="H36" s="39"/>
      <c r="I36" s="157">
        <v>0.12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48</v>
      </c>
      <c r="F37" s="156">
        <f>ROUND((SUM(BI119:BI203)),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8"/>
      <c r="D39" s="159" t="s">
        <v>49</v>
      </c>
      <c r="E39" s="160"/>
      <c r="F39" s="160"/>
      <c r="G39" s="161" t="s">
        <v>50</v>
      </c>
      <c r="H39" s="162" t="s">
        <v>51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5" t="s">
        <v>52</v>
      </c>
      <c r="E50" s="166"/>
      <c r="F50" s="166"/>
      <c r="G50" s="165" t="s">
        <v>53</v>
      </c>
      <c r="H50" s="166"/>
      <c r="I50" s="166"/>
      <c r="J50" s="166"/>
      <c r="K50" s="166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7" t="s">
        <v>54</v>
      </c>
      <c r="E61" s="168"/>
      <c r="F61" s="169" t="s">
        <v>55</v>
      </c>
      <c r="G61" s="167" t="s">
        <v>54</v>
      </c>
      <c r="H61" s="168"/>
      <c r="I61" s="168"/>
      <c r="J61" s="170" t="s">
        <v>55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5" t="s">
        <v>56</v>
      </c>
      <c r="E65" s="171"/>
      <c r="F65" s="171"/>
      <c r="G65" s="165" t="s">
        <v>57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7" t="s">
        <v>54</v>
      </c>
      <c r="E76" s="168"/>
      <c r="F76" s="169" t="s">
        <v>55</v>
      </c>
      <c r="G76" s="167" t="s">
        <v>54</v>
      </c>
      <c r="H76" s="168"/>
      <c r="I76" s="168"/>
      <c r="J76" s="170" t="s">
        <v>55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6" t="str">
        <f>E7</f>
        <v>STAVEBNÍ ÚPRAVY SVAŘOVNY na pozemku parc. č. st. 272, v k. ú. Jičín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Elektroinstalace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parc. č. st. 272, v k. ú. Jičín</v>
      </c>
      <c r="G89" s="41"/>
      <c r="H89" s="41"/>
      <c r="I89" s="33" t="s">
        <v>22</v>
      </c>
      <c r="J89" s="80" t="str">
        <f>IF(J12="","",J12)</f>
        <v>18. 3. 2025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VOŠ a SPŠ, Jičín, Pod Koželuhy 100, 506 01 Jičín</v>
      </c>
      <c r="G91" s="41"/>
      <c r="H91" s="41"/>
      <c r="I91" s="33" t="s">
        <v>31</v>
      </c>
      <c r="J91" s="37" t="str">
        <f>E21</f>
        <v>Ing. Pavel Kubík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150</v>
      </c>
      <c r="D94" s="178"/>
      <c r="E94" s="178"/>
      <c r="F94" s="178"/>
      <c r="G94" s="178"/>
      <c r="H94" s="178"/>
      <c r="I94" s="178"/>
      <c r="J94" s="179" t="s">
        <v>151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152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153</v>
      </c>
    </row>
    <row r="97" s="9" customFormat="1" ht="24.96" customHeight="1">
      <c r="A97" s="9"/>
      <c r="B97" s="181"/>
      <c r="C97" s="182"/>
      <c r="D97" s="183" t="s">
        <v>163</v>
      </c>
      <c r="E97" s="184"/>
      <c r="F97" s="184"/>
      <c r="G97" s="184"/>
      <c r="H97" s="184"/>
      <c r="I97" s="184"/>
      <c r="J97" s="185">
        <f>J120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1443</v>
      </c>
      <c r="E98" s="190"/>
      <c r="F98" s="190"/>
      <c r="G98" s="190"/>
      <c r="H98" s="190"/>
      <c r="I98" s="190"/>
      <c r="J98" s="191">
        <f>J121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1"/>
      <c r="C99" s="182"/>
      <c r="D99" s="183" t="s">
        <v>183</v>
      </c>
      <c r="E99" s="184"/>
      <c r="F99" s="184"/>
      <c r="G99" s="184"/>
      <c r="H99" s="184"/>
      <c r="I99" s="184"/>
      <c r="J99" s="185">
        <f>J195</f>
        <v>0</v>
      </c>
      <c r="K99" s="182"/>
      <c r="L99" s="18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184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6.25" customHeight="1">
      <c r="A109" s="39"/>
      <c r="B109" s="40"/>
      <c r="C109" s="41"/>
      <c r="D109" s="41"/>
      <c r="E109" s="176" t="str">
        <f>E7</f>
        <v>STAVEBNÍ ÚPRAVY SVAŘOVNY na pozemku parc. č. st. 272, v k. ú. Jičín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117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02 - Elektroinstalace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parc. č. st. 272, v k. ú. Jičín</v>
      </c>
      <c r="G113" s="41"/>
      <c r="H113" s="41"/>
      <c r="I113" s="33" t="s">
        <v>22</v>
      </c>
      <c r="J113" s="80" t="str">
        <f>IF(J12="","",J12)</f>
        <v>18. 3. 2025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>VOŠ a SPŠ, Jičín, Pod Koželuhy 100, 506 01 Jičín</v>
      </c>
      <c r="G115" s="41"/>
      <c r="H115" s="41"/>
      <c r="I115" s="33" t="s">
        <v>31</v>
      </c>
      <c r="J115" s="37" t="str">
        <f>E21</f>
        <v>Ing. Pavel Kubík s.r.o.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29</v>
      </c>
      <c r="D116" s="41"/>
      <c r="E116" s="41"/>
      <c r="F116" s="28" t="str">
        <f>IF(E18="","",E18)</f>
        <v>Vyplň údaj</v>
      </c>
      <c r="G116" s="41"/>
      <c r="H116" s="41"/>
      <c r="I116" s="33" t="s">
        <v>35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3"/>
      <c r="B118" s="194"/>
      <c r="C118" s="195" t="s">
        <v>185</v>
      </c>
      <c r="D118" s="196" t="s">
        <v>64</v>
      </c>
      <c r="E118" s="196" t="s">
        <v>60</v>
      </c>
      <c r="F118" s="196" t="s">
        <v>61</v>
      </c>
      <c r="G118" s="196" t="s">
        <v>186</v>
      </c>
      <c r="H118" s="196" t="s">
        <v>187</v>
      </c>
      <c r="I118" s="196" t="s">
        <v>188</v>
      </c>
      <c r="J118" s="196" t="s">
        <v>151</v>
      </c>
      <c r="K118" s="197" t="s">
        <v>189</v>
      </c>
      <c r="L118" s="198"/>
      <c r="M118" s="101" t="s">
        <v>1</v>
      </c>
      <c r="N118" s="102" t="s">
        <v>43</v>
      </c>
      <c r="O118" s="102" t="s">
        <v>190</v>
      </c>
      <c r="P118" s="102" t="s">
        <v>191</v>
      </c>
      <c r="Q118" s="102" t="s">
        <v>192</v>
      </c>
      <c r="R118" s="102" t="s">
        <v>193</v>
      </c>
      <c r="S118" s="102" t="s">
        <v>194</v>
      </c>
      <c r="T118" s="103" t="s">
        <v>195</v>
      </c>
      <c r="U118" s="193"/>
      <c r="V118" s="193"/>
      <c r="W118" s="193"/>
      <c r="X118" s="193"/>
      <c r="Y118" s="193"/>
      <c r="Z118" s="193"/>
      <c r="AA118" s="193"/>
      <c r="AB118" s="193"/>
      <c r="AC118" s="193"/>
      <c r="AD118" s="193"/>
      <c r="AE118" s="193"/>
    </row>
    <row r="119" s="2" customFormat="1" ht="22.8" customHeight="1">
      <c r="A119" s="39"/>
      <c r="B119" s="40"/>
      <c r="C119" s="108" t="s">
        <v>196</v>
      </c>
      <c r="D119" s="41"/>
      <c r="E119" s="41"/>
      <c r="F119" s="41"/>
      <c r="G119" s="41"/>
      <c r="H119" s="41"/>
      <c r="I119" s="41"/>
      <c r="J119" s="199">
        <f>BK119</f>
        <v>0</v>
      </c>
      <c r="K119" s="41"/>
      <c r="L119" s="45"/>
      <c r="M119" s="104"/>
      <c r="N119" s="200"/>
      <c r="O119" s="105"/>
      <c r="P119" s="201">
        <f>P120+P195</f>
        <v>0</v>
      </c>
      <c r="Q119" s="105"/>
      <c r="R119" s="201">
        <f>R120+R195</f>
        <v>0</v>
      </c>
      <c r="S119" s="105"/>
      <c r="T119" s="202">
        <f>T120+T195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78</v>
      </c>
      <c r="AU119" s="18" t="s">
        <v>153</v>
      </c>
      <c r="BK119" s="203">
        <f>BK120+BK195</f>
        <v>0</v>
      </c>
    </row>
    <row r="120" s="12" customFormat="1" ht="25.92" customHeight="1">
      <c r="A120" s="12"/>
      <c r="B120" s="204"/>
      <c r="C120" s="205"/>
      <c r="D120" s="206" t="s">
        <v>78</v>
      </c>
      <c r="E120" s="207" t="s">
        <v>676</v>
      </c>
      <c r="F120" s="207" t="s">
        <v>677</v>
      </c>
      <c r="G120" s="205"/>
      <c r="H120" s="205"/>
      <c r="I120" s="208"/>
      <c r="J120" s="209">
        <f>BK120</f>
        <v>0</v>
      </c>
      <c r="K120" s="205"/>
      <c r="L120" s="210"/>
      <c r="M120" s="211"/>
      <c r="N120" s="212"/>
      <c r="O120" s="212"/>
      <c r="P120" s="213">
        <f>P121</f>
        <v>0</v>
      </c>
      <c r="Q120" s="212"/>
      <c r="R120" s="213">
        <f>R121</f>
        <v>0</v>
      </c>
      <c r="S120" s="212"/>
      <c r="T120" s="214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89</v>
      </c>
      <c r="AT120" s="216" t="s">
        <v>78</v>
      </c>
      <c r="AU120" s="216" t="s">
        <v>79</v>
      </c>
      <c r="AY120" s="215" t="s">
        <v>199</v>
      </c>
      <c r="BK120" s="217">
        <f>BK121</f>
        <v>0</v>
      </c>
    </row>
    <row r="121" s="12" customFormat="1" ht="22.8" customHeight="1">
      <c r="A121" s="12"/>
      <c r="B121" s="204"/>
      <c r="C121" s="205"/>
      <c r="D121" s="206" t="s">
        <v>78</v>
      </c>
      <c r="E121" s="218" t="s">
        <v>1444</v>
      </c>
      <c r="F121" s="218" t="s">
        <v>1445</v>
      </c>
      <c r="G121" s="205"/>
      <c r="H121" s="205"/>
      <c r="I121" s="208"/>
      <c r="J121" s="219">
        <f>BK121</f>
        <v>0</v>
      </c>
      <c r="K121" s="205"/>
      <c r="L121" s="210"/>
      <c r="M121" s="211"/>
      <c r="N121" s="212"/>
      <c r="O121" s="212"/>
      <c r="P121" s="213">
        <f>SUM(P122:P194)</f>
        <v>0</v>
      </c>
      <c r="Q121" s="212"/>
      <c r="R121" s="213">
        <f>SUM(R122:R194)</f>
        <v>0</v>
      </c>
      <c r="S121" s="212"/>
      <c r="T121" s="214">
        <f>SUM(T122:T194)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89</v>
      </c>
      <c r="AT121" s="216" t="s">
        <v>78</v>
      </c>
      <c r="AU121" s="216" t="s">
        <v>87</v>
      </c>
      <c r="AY121" s="215" t="s">
        <v>199</v>
      </c>
      <c r="BK121" s="217">
        <f>SUM(BK122:BK194)</f>
        <v>0</v>
      </c>
    </row>
    <row r="122" s="2" customFormat="1" ht="24.15" customHeight="1">
      <c r="A122" s="39"/>
      <c r="B122" s="40"/>
      <c r="C122" s="220" t="s">
        <v>87</v>
      </c>
      <c r="D122" s="220" t="s">
        <v>201</v>
      </c>
      <c r="E122" s="221" t="s">
        <v>1446</v>
      </c>
      <c r="F122" s="222" t="s">
        <v>1447</v>
      </c>
      <c r="G122" s="223" t="s">
        <v>342</v>
      </c>
      <c r="H122" s="224">
        <v>1</v>
      </c>
      <c r="I122" s="225"/>
      <c r="J122" s="226">
        <f>ROUND(I122*H122,2)</f>
        <v>0</v>
      </c>
      <c r="K122" s="222" t="s">
        <v>357</v>
      </c>
      <c r="L122" s="45"/>
      <c r="M122" s="227" t="s">
        <v>1</v>
      </c>
      <c r="N122" s="228" t="s">
        <v>44</v>
      </c>
      <c r="O122" s="92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1" t="s">
        <v>273</v>
      </c>
      <c r="AT122" s="231" t="s">
        <v>201</v>
      </c>
      <c r="AU122" s="231" t="s">
        <v>89</v>
      </c>
      <c r="AY122" s="18" t="s">
        <v>199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8" t="s">
        <v>87</v>
      </c>
      <c r="BK122" s="232">
        <f>ROUND(I122*H122,2)</f>
        <v>0</v>
      </c>
      <c r="BL122" s="18" t="s">
        <v>273</v>
      </c>
      <c r="BM122" s="231" t="s">
        <v>89</v>
      </c>
    </row>
    <row r="123" s="2" customFormat="1">
      <c r="A123" s="39"/>
      <c r="B123" s="40"/>
      <c r="C123" s="41"/>
      <c r="D123" s="235" t="s">
        <v>239</v>
      </c>
      <c r="E123" s="41"/>
      <c r="F123" s="256" t="s">
        <v>1448</v>
      </c>
      <c r="G123" s="41"/>
      <c r="H123" s="41"/>
      <c r="I123" s="257"/>
      <c r="J123" s="41"/>
      <c r="K123" s="41"/>
      <c r="L123" s="45"/>
      <c r="M123" s="258"/>
      <c r="N123" s="259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239</v>
      </c>
      <c r="AU123" s="18" t="s">
        <v>89</v>
      </c>
    </row>
    <row r="124" s="2" customFormat="1" ht="16.5" customHeight="1">
      <c r="A124" s="39"/>
      <c r="B124" s="40"/>
      <c r="C124" s="220" t="s">
        <v>89</v>
      </c>
      <c r="D124" s="220" t="s">
        <v>201</v>
      </c>
      <c r="E124" s="221" t="s">
        <v>1449</v>
      </c>
      <c r="F124" s="222" t="s">
        <v>1450</v>
      </c>
      <c r="G124" s="223" t="s">
        <v>342</v>
      </c>
      <c r="H124" s="224">
        <v>1</v>
      </c>
      <c r="I124" s="225"/>
      <c r="J124" s="226">
        <f>ROUND(I124*H124,2)</f>
        <v>0</v>
      </c>
      <c r="K124" s="222" t="s">
        <v>357</v>
      </c>
      <c r="L124" s="45"/>
      <c r="M124" s="227" t="s">
        <v>1</v>
      </c>
      <c r="N124" s="228" t="s">
        <v>44</v>
      </c>
      <c r="O124" s="92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1" t="s">
        <v>273</v>
      </c>
      <c r="AT124" s="231" t="s">
        <v>201</v>
      </c>
      <c r="AU124" s="231" t="s">
        <v>89</v>
      </c>
      <c r="AY124" s="18" t="s">
        <v>199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8" t="s">
        <v>87</v>
      </c>
      <c r="BK124" s="232">
        <f>ROUND(I124*H124,2)</f>
        <v>0</v>
      </c>
      <c r="BL124" s="18" t="s">
        <v>273</v>
      </c>
      <c r="BM124" s="231" t="s">
        <v>205</v>
      </c>
    </row>
    <row r="125" s="2" customFormat="1">
      <c r="A125" s="39"/>
      <c r="B125" s="40"/>
      <c r="C125" s="41"/>
      <c r="D125" s="235" t="s">
        <v>239</v>
      </c>
      <c r="E125" s="41"/>
      <c r="F125" s="256" t="s">
        <v>1451</v>
      </c>
      <c r="G125" s="41"/>
      <c r="H125" s="41"/>
      <c r="I125" s="257"/>
      <c r="J125" s="41"/>
      <c r="K125" s="41"/>
      <c r="L125" s="45"/>
      <c r="M125" s="258"/>
      <c r="N125" s="259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239</v>
      </c>
      <c r="AU125" s="18" t="s">
        <v>89</v>
      </c>
    </row>
    <row r="126" s="2" customFormat="1" ht="49.05" customHeight="1">
      <c r="A126" s="39"/>
      <c r="B126" s="40"/>
      <c r="C126" s="220" t="s">
        <v>100</v>
      </c>
      <c r="D126" s="220" t="s">
        <v>201</v>
      </c>
      <c r="E126" s="221" t="s">
        <v>1452</v>
      </c>
      <c r="F126" s="222" t="s">
        <v>1453</v>
      </c>
      <c r="G126" s="223" t="s">
        <v>342</v>
      </c>
      <c r="H126" s="224">
        <v>27</v>
      </c>
      <c r="I126" s="225"/>
      <c r="J126" s="226">
        <f>ROUND(I126*H126,2)</f>
        <v>0</v>
      </c>
      <c r="K126" s="222" t="s">
        <v>357</v>
      </c>
      <c r="L126" s="45"/>
      <c r="M126" s="227" t="s">
        <v>1</v>
      </c>
      <c r="N126" s="228" t="s">
        <v>44</v>
      </c>
      <c r="O126" s="92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273</v>
      </c>
      <c r="AT126" s="231" t="s">
        <v>201</v>
      </c>
      <c r="AU126" s="231" t="s">
        <v>89</v>
      </c>
      <c r="AY126" s="18" t="s">
        <v>199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87</v>
      </c>
      <c r="BK126" s="232">
        <f>ROUND(I126*H126,2)</f>
        <v>0</v>
      </c>
      <c r="BL126" s="18" t="s">
        <v>273</v>
      </c>
      <c r="BM126" s="231" t="s">
        <v>226</v>
      </c>
    </row>
    <row r="127" s="2" customFormat="1">
      <c r="A127" s="39"/>
      <c r="B127" s="40"/>
      <c r="C127" s="41"/>
      <c r="D127" s="235" t="s">
        <v>239</v>
      </c>
      <c r="E127" s="41"/>
      <c r="F127" s="256" t="s">
        <v>1454</v>
      </c>
      <c r="G127" s="41"/>
      <c r="H127" s="41"/>
      <c r="I127" s="257"/>
      <c r="J127" s="41"/>
      <c r="K127" s="41"/>
      <c r="L127" s="45"/>
      <c r="M127" s="258"/>
      <c r="N127" s="259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239</v>
      </c>
      <c r="AU127" s="18" t="s">
        <v>89</v>
      </c>
    </row>
    <row r="128" s="2" customFormat="1" ht="55.5" customHeight="1">
      <c r="A128" s="39"/>
      <c r="B128" s="40"/>
      <c r="C128" s="220" t="s">
        <v>205</v>
      </c>
      <c r="D128" s="220" t="s">
        <v>201</v>
      </c>
      <c r="E128" s="221" t="s">
        <v>1455</v>
      </c>
      <c r="F128" s="222" t="s">
        <v>1456</v>
      </c>
      <c r="G128" s="223" t="s">
        <v>342</v>
      </c>
      <c r="H128" s="224">
        <v>4</v>
      </c>
      <c r="I128" s="225"/>
      <c r="J128" s="226">
        <f>ROUND(I128*H128,2)</f>
        <v>0</v>
      </c>
      <c r="K128" s="222" t="s">
        <v>357</v>
      </c>
      <c r="L128" s="45"/>
      <c r="M128" s="227" t="s">
        <v>1</v>
      </c>
      <c r="N128" s="228" t="s">
        <v>44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273</v>
      </c>
      <c r="AT128" s="231" t="s">
        <v>201</v>
      </c>
      <c r="AU128" s="231" t="s">
        <v>89</v>
      </c>
      <c r="AY128" s="18" t="s">
        <v>199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87</v>
      </c>
      <c r="BK128" s="232">
        <f>ROUND(I128*H128,2)</f>
        <v>0</v>
      </c>
      <c r="BL128" s="18" t="s">
        <v>273</v>
      </c>
      <c r="BM128" s="231" t="s">
        <v>235</v>
      </c>
    </row>
    <row r="129" s="2" customFormat="1">
      <c r="A129" s="39"/>
      <c r="B129" s="40"/>
      <c r="C129" s="41"/>
      <c r="D129" s="235" t="s">
        <v>239</v>
      </c>
      <c r="E129" s="41"/>
      <c r="F129" s="256" t="s">
        <v>1454</v>
      </c>
      <c r="G129" s="41"/>
      <c r="H129" s="41"/>
      <c r="I129" s="257"/>
      <c r="J129" s="41"/>
      <c r="K129" s="41"/>
      <c r="L129" s="45"/>
      <c r="M129" s="258"/>
      <c r="N129" s="259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239</v>
      </c>
      <c r="AU129" s="18" t="s">
        <v>89</v>
      </c>
    </row>
    <row r="130" s="2" customFormat="1" ht="37.8" customHeight="1">
      <c r="A130" s="39"/>
      <c r="B130" s="40"/>
      <c r="C130" s="220" t="s">
        <v>222</v>
      </c>
      <c r="D130" s="220" t="s">
        <v>201</v>
      </c>
      <c r="E130" s="221" t="s">
        <v>1457</v>
      </c>
      <c r="F130" s="222" t="s">
        <v>1458</v>
      </c>
      <c r="G130" s="223" t="s">
        <v>342</v>
      </c>
      <c r="H130" s="224">
        <v>2</v>
      </c>
      <c r="I130" s="225"/>
      <c r="J130" s="226">
        <f>ROUND(I130*H130,2)</f>
        <v>0</v>
      </c>
      <c r="K130" s="222" t="s">
        <v>357</v>
      </c>
      <c r="L130" s="45"/>
      <c r="M130" s="227" t="s">
        <v>1</v>
      </c>
      <c r="N130" s="228" t="s">
        <v>44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273</v>
      </c>
      <c r="AT130" s="231" t="s">
        <v>201</v>
      </c>
      <c r="AU130" s="231" t="s">
        <v>89</v>
      </c>
      <c r="AY130" s="18" t="s">
        <v>199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87</v>
      </c>
      <c r="BK130" s="232">
        <f>ROUND(I130*H130,2)</f>
        <v>0</v>
      </c>
      <c r="BL130" s="18" t="s">
        <v>273</v>
      </c>
      <c r="BM130" s="231" t="s">
        <v>246</v>
      </c>
    </row>
    <row r="131" s="2" customFormat="1">
      <c r="A131" s="39"/>
      <c r="B131" s="40"/>
      <c r="C131" s="41"/>
      <c r="D131" s="235" t="s">
        <v>239</v>
      </c>
      <c r="E131" s="41"/>
      <c r="F131" s="256" t="s">
        <v>1454</v>
      </c>
      <c r="G131" s="41"/>
      <c r="H131" s="41"/>
      <c r="I131" s="257"/>
      <c r="J131" s="41"/>
      <c r="K131" s="41"/>
      <c r="L131" s="45"/>
      <c r="M131" s="258"/>
      <c r="N131" s="259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239</v>
      </c>
      <c r="AU131" s="18" t="s">
        <v>89</v>
      </c>
    </row>
    <row r="132" s="2" customFormat="1" ht="66.75" customHeight="1">
      <c r="A132" s="39"/>
      <c r="B132" s="40"/>
      <c r="C132" s="220" t="s">
        <v>226</v>
      </c>
      <c r="D132" s="220" t="s">
        <v>201</v>
      </c>
      <c r="E132" s="221" t="s">
        <v>1459</v>
      </c>
      <c r="F132" s="222" t="s">
        <v>1460</v>
      </c>
      <c r="G132" s="223" t="s">
        <v>342</v>
      </c>
      <c r="H132" s="224">
        <v>2</v>
      </c>
      <c r="I132" s="225"/>
      <c r="J132" s="226">
        <f>ROUND(I132*H132,2)</f>
        <v>0</v>
      </c>
      <c r="K132" s="222" t="s">
        <v>357</v>
      </c>
      <c r="L132" s="45"/>
      <c r="M132" s="227" t="s">
        <v>1</v>
      </c>
      <c r="N132" s="228" t="s">
        <v>44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273</v>
      </c>
      <c r="AT132" s="231" t="s">
        <v>201</v>
      </c>
      <c r="AU132" s="231" t="s">
        <v>89</v>
      </c>
      <c r="AY132" s="18" t="s">
        <v>199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87</v>
      </c>
      <c r="BK132" s="232">
        <f>ROUND(I132*H132,2)</f>
        <v>0</v>
      </c>
      <c r="BL132" s="18" t="s">
        <v>273</v>
      </c>
      <c r="BM132" s="231" t="s">
        <v>8</v>
      </c>
    </row>
    <row r="133" s="2" customFormat="1">
      <c r="A133" s="39"/>
      <c r="B133" s="40"/>
      <c r="C133" s="41"/>
      <c r="D133" s="235" t="s">
        <v>239</v>
      </c>
      <c r="E133" s="41"/>
      <c r="F133" s="256" t="s">
        <v>1454</v>
      </c>
      <c r="G133" s="41"/>
      <c r="H133" s="41"/>
      <c r="I133" s="257"/>
      <c r="J133" s="41"/>
      <c r="K133" s="41"/>
      <c r="L133" s="45"/>
      <c r="M133" s="258"/>
      <c r="N133" s="259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239</v>
      </c>
      <c r="AU133" s="18" t="s">
        <v>89</v>
      </c>
    </row>
    <row r="134" s="2" customFormat="1" ht="66.75" customHeight="1">
      <c r="A134" s="39"/>
      <c r="B134" s="40"/>
      <c r="C134" s="220" t="s">
        <v>230</v>
      </c>
      <c r="D134" s="220" t="s">
        <v>201</v>
      </c>
      <c r="E134" s="221" t="s">
        <v>1461</v>
      </c>
      <c r="F134" s="222" t="s">
        <v>1462</v>
      </c>
      <c r="G134" s="223" t="s">
        <v>342</v>
      </c>
      <c r="H134" s="224">
        <v>1</v>
      </c>
      <c r="I134" s="225"/>
      <c r="J134" s="226">
        <f>ROUND(I134*H134,2)</f>
        <v>0</v>
      </c>
      <c r="K134" s="222" t="s">
        <v>357</v>
      </c>
      <c r="L134" s="45"/>
      <c r="M134" s="227" t="s">
        <v>1</v>
      </c>
      <c r="N134" s="228" t="s">
        <v>44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273</v>
      </c>
      <c r="AT134" s="231" t="s">
        <v>201</v>
      </c>
      <c r="AU134" s="231" t="s">
        <v>89</v>
      </c>
      <c r="AY134" s="18" t="s">
        <v>199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87</v>
      </c>
      <c r="BK134" s="232">
        <f>ROUND(I134*H134,2)</f>
        <v>0</v>
      </c>
      <c r="BL134" s="18" t="s">
        <v>273</v>
      </c>
      <c r="BM134" s="231" t="s">
        <v>264</v>
      </c>
    </row>
    <row r="135" s="2" customFormat="1">
      <c r="A135" s="39"/>
      <c r="B135" s="40"/>
      <c r="C135" s="41"/>
      <c r="D135" s="235" t="s">
        <v>239</v>
      </c>
      <c r="E135" s="41"/>
      <c r="F135" s="256" t="s">
        <v>1454</v>
      </c>
      <c r="G135" s="41"/>
      <c r="H135" s="41"/>
      <c r="I135" s="257"/>
      <c r="J135" s="41"/>
      <c r="K135" s="41"/>
      <c r="L135" s="45"/>
      <c r="M135" s="258"/>
      <c r="N135" s="259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239</v>
      </c>
      <c r="AU135" s="18" t="s">
        <v>89</v>
      </c>
    </row>
    <row r="136" s="2" customFormat="1" ht="62.7" customHeight="1">
      <c r="A136" s="39"/>
      <c r="B136" s="40"/>
      <c r="C136" s="220" t="s">
        <v>235</v>
      </c>
      <c r="D136" s="220" t="s">
        <v>201</v>
      </c>
      <c r="E136" s="221" t="s">
        <v>1463</v>
      </c>
      <c r="F136" s="222" t="s">
        <v>1464</v>
      </c>
      <c r="G136" s="223" t="s">
        <v>342</v>
      </c>
      <c r="H136" s="224">
        <v>4</v>
      </c>
      <c r="I136" s="225"/>
      <c r="J136" s="226">
        <f>ROUND(I136*H136,2)</f>
        <v>0</v>
      </c>
      <c r="K136" s="222" t="s">
        <v>357</v>
      </c>
      <c r="L136" s="45"/>
      <c r="M136" s="227" t="s">
        <v>1</v>
      </c>
      <c r="N136" s="228" t="s">
        <v>44</v>
      </c>
      <c r="O136" s="92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273</v>
      </c>
      <c r="AT136" s="231" t="s">
        <v>201</v>
      </c>
      <c r="AU136" s="231" t="s">
        <v>89</v>
      </c>
      <c r="AY136" s="18" t="s">
        <v>199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87</v>
      </c>
      <c r="BK136" s="232">
        <f>ROUND(I136*H136,2)</f>
        <v>0</v>
      </c>
      <c r="BL136" s="18" t="s">
        <v>273</v>
      </c>
      <c r="BM136" s="231" t="s">
        <v>273</v>
      </c>
    </row>
    <row r="137" s="2" customFormat="1">
      <c r="A137" s="39"/>
      <c r="B137" s="40"/>
      <c r="C137" s="41"/>
      <c r="D137" s="235" t="s">
        <v>239</v>
      </c>
      <c r="E137" s="41"/>
      <c r="F137" s="256" t="s">
        <v>1454</v>
      </c>
      <c r="G137" s="41"/>
      <c r="H137" s="41"/>
      <c r="I137" s="257"/>
      <c r="J137" s="41"/>
      <c r="K137" s="41"/>
      <c r="L137" s="45"/>
      <c r="M137" s="258"/>
      <c r="N137" s="259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239</v>
      </c>
      <c r="AU137" s="18" t="s">
        <v>89</v>
      </c>
    </row>
    <row r="138" s="2" customFormat="1" ht="49.05" customHeight="1">
      <c r="A138" s="39"/>
      <c r="B138" s="40"/>
      <c r="C138" s="220" t="s">
        <v>242</v>
      </c>
      <c r="D138" s="220" t="s">
        <v>201</v>
      </c>
      <c r="E138" s="221" t="s">
        <v>1465</v>
      </c>
      <c r="F138" s="222" t="s">
        <v>1466</v>
      </c>
      <c r="G138" s="223" t="s">
        <v>342</v>
      </c>
      <c r="H138" s="224">
        <v>1</v>
      </c>
      <c r="I138" s="225"/>
      <c r="J138" s="226">
        <f>ROUND(I138*H138,2)</f>
        <v>0</v>
      </c>
      <c r="K138" s="222" t="s">
        <v>357</v>
      </c>
      <c r="L138" s="45"/>
      <c r="M138" s="227" t="s">
        <v>1</v>
      </c>
      <c r="N138" s="228" t="s">
        <v>44</v>
      </c>
      <c r="O138" s="92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273</v>
      </c>
      <c r="AT138" s="231" t="s">
        <v>201</v>
      </c>
      <c r="AU138" s="231" t="s">
        <v>89</v>
      </c>
      <c r="AY138" s="18" t="s">
        <v>199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87</v>
      </c>
      <c r="BK138" s="232">
        <f>ROUND(I138*H138,2)</f>
        <v>0</v>
      </c>
      <c r="BL138" s="18" t="s">
        <v>273</v>
      </c>
      <c r="BM138" s="231" t="s">
        <v>120</v>
      </c>
    </row>
    <row r="139" s="2" customFormat="1">
      <c r="A139" s="39"/>
      <c r="B139" s="40"/>
      <c r="C139" s="41"/>
      <c r="D139" s="235" t="s">
        <v>239</v>
      </c>
      <c r="E139" s="41"/>
      <c r="F139" s="256" t="s">
        <v>1467</v>
      </c>
      <c r="G139" s="41"/>
      <c r="H139" s="41"/>
      <c r="I139" s="257"/>
      <c r="J139" s="41"/>
      <c r="K139" s="41"/>
      <c r="L139" s="45"/>
      <c r="M139" s="258"/>
      <c r="N139" s="259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239</v>
      </c>
      <c r="AU139" s="18" t="s">
        <v>89</v>
      </c>
    </row>
    <row r="140" s="2" customFormat="1" ht="24.15" customHeight="1">
      <c r="A140" s="39"/>
      <c r="B140" s="40"/>
      <c r="C140" s="220" t="s">
        <v>246</v>
      </c>
      <c r="D140" s="220" t="s">
        <v>201</v>
      </c>
      <c r="E140" s="221" t="s">
        <v>1468</v>
      </c>
      <c r="F140" s="222" t="s">
        <v>1469</v>
      </c>
      <c r="G140" s="223" t="s">
        <v>342</v>
      </c>
      <c r="H140" s="224">
        <v>3</v>
      </c>
      <c r="I140" s="225"/>
      <c r="J140" s="226">
        <f>ROUND(I140*H140,2)</f>
        <v>0</v>
      </c>
      <c r="K140" s="222" t="s">
        <v>357</v>
      </c>
      <c r="L140" s="45"/>
      <c r="M140" s="227" t="s">
        <v>1</v>
      </c>
      <c r="N140" s="228" t="s">
        <v>44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273</v>
      </c>
      <c r="AT140" s="231" t="s">
        <v>201</v>
      </c>
      <c r="AU140" s="231" t="s">
        <v>89</v>
      </c>
      <c r="AY140" s="18" t="s">
        <v>199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87</v>
      </c>
      <c r="BK140" s="232">
        <f>ROUND(I140*H140,2)</f>
        <v>0</v>
      </c>
      <c r="BL140" s="18" t="s">
        <v>273</v>
      </c>
      <c r="BM140" s="231" t="s">
        <v>292</v>
      </c>
    </row>
    <row r="141" s="2" customFormat="1">
      <c r="A141" s="39"/>
      <c r="B141" s="40"/>
      <c r="C141" s="41"/>
      <c r="D141" s="235" t="s">
        <v>239</v>
      </c>
      <c r="E141" s="41"/>
      <c r="F141" s="256" t="s">
        <v>1470</v>
      </c>
      <c r="G141" s="41"/>
      <c r="H141" s="41"/>
      <c r="I141" s="257"/>
      <c r="J141" s="41"/>
      <c r="K141" s="41"/>
      <c r="L141" s="45"/>
      <c r="M141" s="258"/>
      <c r="N141" s="259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239</v>
      </c>
      <c r="AU141" s="18" t="s">
        <v>89</v>
      </c>
    </row>
    <row r="142" s="2" customFormat="1" ht="24.15" customHeight="1">
      <c r="A142" s="39"/>
      <c r="B142" s="40"/>
      <c r="C142" s="220" t="s">
        <v>250</v>
      </c>
      <c r="D142" s="220" t="s">
        <v>201</v>
      </c>
      <c r="E142" s="221" t="s">
        <v>1471</v>
      </c>
      <c r="F142" s="222" t="s">
        <v>1472</v>
      </c>
      <c r="G142" s="223" t="s">
        <v>342</v>
      </c>
      <c r="H142" s="224">
        <v>1</v>
      </c>
      <c r="I142" s="225"/>
      <c r="J142" s="226">
        <f>ROUND(I142*H142,2)</f>
        <v>0</v>
      </c>
      <c r="K142" s="222" t="s">
        <v>357</v>
      </c>
      <c r="L142" s="45"/>
      <c r="M142" s="227" t="s">
        <v>1</v>
      </c>
      <c r="N142" s="228" t="s">
        <v>44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273</v>
      </c>
      <c r="AT142" s="231" t="s">
        <v>201</v>
      </c>
      <c r="AU142" s="231" t="s">
        <v>89</v>
      </c>
      <c r="AY142" s="18" t="s">
        <v>199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87</v>
      </c>
      <c r="BK142" s="232">
        <f>ROUND(I142*H142,2)</f>
        <v>0</v>
      </c>
      <c r="BL142" s="18" t="s">
        <v>273</v>
      </c>
      <c r="BM142" s="231" t="s">
        <v>302</v>
      </c>
    </row>
    <row r="143" s="2" customFormat="1">
      <c r="A143" s="39"/>
      <c r="B143" s="40"/>
      <c r="C143" s="41"/>
      <c r="D143" s="235" t="s">
        <v>239</v>
      </c>
      <c r="E143" s="41"/>
      <c r="F143" s="256" t="s">
        <v>1470</v>
      </c>
      <c r="G143" s="41"/>
      <c r="H143" s="41"/>
      <c r="I143" s="257"/>
      <c r="J143" s="41"/>
      <c r="K143" s="41"/>
      <c r="L143" s="45"/>
      <c r="M143" s="258"/>
      <c r="N143" s="259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239</v>
      </c>
      <c r="AU143" s="18" t="s">
        <v>89</v>
      </c>
    </row>
    <row r="144" s="2" customFormat="1" ht="24.15" customHeight="1">
      <c r="A144" s="39"/>
      <c r="B144" s="40"/>
      <c r="C144" s="220" t="s">
        <v>8</v>
      </c>
      <c r="D144" s="220" t="s">
        <v>201</v>
      </c>
      <c r="E144" s="221" t="s">
        <v>1473</v>
      </c>
      <c r="F144" s="222" t="s">
        <v>1474</v>
      </c>
      <c r="G144" s="223" t="s">
        <v>342</v>
      </c>
      <c r="H144" s="224">
        <v>8</v>
      </c>
      <c r="I144" s="225"/>
      <c r="J144" s="226">
        <f>ROUND(I144*H144,2)</f>
        <v>0</v>
      </c>
      <c r="K144" s="222" t="s">
        <v>357</v>
      </c>
      <c r="L144" s="45"/>
      <c r="M144" s="227" t="s">
        <v>1</v>
      </c>
      <c r="N144" s="228" t="s">
        <v>44</v>
      </c>
      <c r="O144" s="92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273</v>
      </c>
      <c r="AT144" s="231" t="s">
        <v>201</v>
      </c>
      <c r="AU144" s="231" t="s">
        <v>89</v>
      </c>
      <c r="AY144" s="18" t="s">
        <v>199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87</v>
      </c>
      <c r="BK144" s="232">
        <f>ROUND(I144*H144,2)</f>
        <v>0</v>
      </c>
      <c r="BL144" s="18" t="s">
        <v>273</v>
      </c>
      <c r="BM144" s="231" t="s">
        <v>310</v>
      </c>
    </row>
    <row r="145" s="2" customFormat="1">
      <c r="A145" s="39"/>
      <c r="B145" s="40"/>
      <c r="C145" s="41"/>
      <c r="D145" s="235" t="s">
        <v>239</v>
      </c>
      <c r="E145" s="41"/>
      <c r="F145" s="256" t="s">
        <v>1470</v>
      </c>
      <c r="G145" s="41"/>
      <c r="H145" s="41"/>
      <c r="I145" s="257"/>
      <c r="J145" s="41"/>
      <c r="K145" s="41"/>
      <c r="L145" s="45"/>
      <c r="M145" s="258"/>
      <c r="N145" s="259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239</v>
      </c>
      <c r="AU145" s="18" t="s">
        <v>89</v>
      </c>
    </row>
    <row r="146" s="2" customFormat="1" ht="24.15" customHeight="1">
      <c r="A146" s="39"/>
      <c r="B146" s="40"/>
      <c r="C146" s="220" t="s">
        <v>260</v>
      </c>
      <c r="D146" s="220" t="s">
        <v>201</v>
      </c>
      <c r="E146" s="221" t="s">
        <v>1475</v>
      </c>
      <c r="F146" s="222" t="s">
        <v>1476</v>
      </c>
      <c r="G146" s="223" t="s">
        <v>342</v>
      </c>
      <c r="H146" s="224">
        <v>3</v>
      </c>
      <c r="I146" s="225"/>
      <c r="J146" s="226">
        <f>ROUND(I146*H146,2)</f>
        <v>0</v>
      </c>
      <c r="K146" s="222" t="s">
        <v>357</v>
      </c>
      <c r="L146" s="45"/>
      <c r="M146" s="227" t="s">
        <v>1</v>
      </c>
      <c r="N146" s="228" t="s">
        <v>44</v>
      </c>
      <c r="O146" s="92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1" t="s">
        <v>273</v>
      </c>
      <c r="AT146" s="231" t="s">
        <v>201</v>
      </c>
      <c r="AU146" s="231" t="s">
        <v>89</v>
      </c>
      <c r="AY146" s="18" t="s">
        <v>199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87</v>
      </c>
      <c r="BK146" s="232">
        <f>ROUND(I146*H146,2)</f>
        <v>0</v>
      </c>
      <c r="BL146" s="18" t="s">
        <v>273</v>
      </c>
      <c r="BM146" s="231" t="s">
        <v>323</v>
      </c>
    </row>
    <row r="147" s="2" customFormat="1">
      <c r="A147" s="39"/>
      <c r="B147" s="40"/>
      <c r="C147" s="41"/>
      <c r="D147" s="235" t="s">
        <v>239</v>
      </c>
      <c r="E147" s="41"/>
      <c r="F147" s="256" t="s">
        <v>1470</v>
      </c>
      <c r="G147" s="41"/>
      <c r="H147" s="41"/>
      <c r="I147" s="257"/>
      <c r="J147" s="41"/>
      <c r="K147" s="41"/>
      <c r="L147" s="45"/>
      <c r="M147" s="258"/>
      <c r="N147" s="259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239</v>
      </c>
      <c r="AU147" s="18" t="s">
        <v>89</v>
      </c>
    </row>
    <row r="148" s="2" customFormat="1" ht="24.15" customHeight="1">
      <c r="A148" s="39"/>
      <c r="B148" s="40"/>
      <c r="C148" s="220" t="s">
        <v>264</v>
      </c>
      <c r="D148" s="220" t="s">
        <v>201</v>
      </c>
      <c r="E148" s="221" t="s">
        <v>1477</v>
      </c>
      <c r="F148" s="222" t="s">
        <v>1478</v>
      </c>
      <c r="G148" s="223" t="s">
        <v>342</v>
      </c>
      <c r="H148" s="224">
        <v>28</v>
      </c>
      <c r="I148" s="225"/>
      <c r="J148" s="226">
        <f>ROUND(I148*H148,2)</f>
        <v>0</v>
      </c>
      <c r="K148" s="222" t="s">
        <v>357</v>
      </c>
      <c r="L148" s="45"/>
      <c r="M148" s="227" t="s">
        <v>1</v>
      </c>
      <c r="N148" s="228" t="s">
        <v>44</v>
      </c>
      <c r="O148" s="92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273</v>
      </c>
      <c r="AT148" s="231" t="s">
        <v>201</v>
      </c>
      <c r="AU148" s="231" t="s">
        <v>89</v>
      </c>
      <c r="AY148" s="18" t="s">
        <v>199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87</v>
      </c>
      <c r="BK148" s="232">
        <f>ROUND(I148*H148,2)</f>
        <v>0</v>
      </c>
      <c r="BL148" s="18" t="s">
        <v>273</v>
      </c>
      <c r="BM148" s="231" t="s">
        <v>333</v>
      </c>
    </row>
    <row r="149" s="2" customFormat="1">
      <c r="A149" s="39"/>
      <c r="B149" s="40"/>
      <c r="C149" s="41"/>
      <c r="D149" s="235" t="s">
        <v>239</v>
      </c>
      <c r="E149" s="41"/>
      <c r="F149" s="256" t="s">
        <v>1470</v>
      </c>
      <c r="G149" s="41"/>
      <c r="H149" s="41"/>
      <c r="I149" s="257"/>
      <c r="J149" s="41"/>
      <c r="K149" s="41"/>
      <c r="L149" s="45"/>
      <c r="M149" s="258"/>
      <c r="N149" s="259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239</v>
      </c>
      <c r="AU149" s="18" t="s">
        <v>89</v>
      </c>
    </row>
    <row r="150" s="2" customFormat="1" ht="24.15" customHeight="1">
      <c r="A150" s="39"/>
      <c r="B150" s="40"/>
      <c r="C150" s="220" t="s">
        <v>269</v>
      </c>
      <c r="D150" s="220" t="s">
        <v>201</v>
      </c>
      <c r="E150" s="221" t="s">
        <v>1479</v>
      </c>
      <c r="F150" s="222" t="s">
        <v>1480</v>
      </c>
      <c r="G150" s="223" t="s">
        <v>342</v>
      </c>
      <c r="H150" s="224">
        <v>5</v>
      </c>
      <c r="I150" s="225"/>
      <c r="J150" s="226">
        <f>ROUND(I150*H150,2)</f>
        <v>0</v>
      </c>
      <c r="K150" s="222" t="s">
        <v>357</v>
      </c>
      <c r="L150" s="45"/>
      <c r="M150" s="227" t="s">
        <v>1</v>
      </c>
      <c r="N150" s="228" t="s">
        <v>44</v>
      </c>
      <c r="O150" s="92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273</v>
      </c>
      <c r="AT150" s="231" t="s">
        <v>201</v>
      </c>
      <c r="AU150" s="231" t="s">
        <v>89</v>
      </c>
      <c r="AY150" s="18" t="s">
        <v>199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87</v>
      </c>
      <c r="BK150" s="232">
        <f>ROUND(I150*H150,2)</f>
        <v>0</v>
      </c>
      <c r="BL150" s="18" t="s">
        <v>273</v>
      </c>
      <c r="BM150" s="231" t="s">
        <v>344</v>
      </c>
    </row>
    <row r="151" s="2" customFormat="1">
      <c r="A151" s="39"/>
      <c r="B151" s="40"/>
      <c r="C151" s="41"/>
      <c r="D151" s="235" t="s">
        <v>239</v>
      </c>
      <c r="E151" s="41"/>
      <c r="F151" s="256" t="s">
        <v>1470</v>
      </c>
      <c r="G151" s="41"/>
      <c r="H151" s="41"/>
      <c r="I151" s="257"/>
      <c r="J151" s="41"/>
      <c r="K151" s="41"/>
      <c r="L151" s="45"/>
      <c r="M151" s="258"/>
      <c r="N151" s="259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239</v>
      </c>
      <c r="AU151" s="18" t="s">
        <v>89</v>
      </c>
    </row>
    <row r="152" s="2" customFormat="1" ht="33" customHeight="1">
      <c r="A152" s="39"/>
      <c r="B152" s="40"/>
      <c r="C152" s="220" t="s">
        <v>273</v>
      </c>
      <c r="D152" s="220" t="s">
        <v>201</v>
      </c>
      <c r="E152" s="221" t="s">
        <v>1481</v>
      </c>
      <c r="F152" s="222" t="s">
        <v>1482</v>
      </c>
      <c r="G152" s="223" t="s">
        <v>342</v>
      </c>
      <c r="H152" s="224">
        <v>16</v>
      </c>
      <c r="I152" s="225"/>
      <c r="J152" s="226">
        <f>ROUND(I152*H152,2)</f>
        <v>0</v>
      </c>
      <c r="K152" s="222" t="s">
        <v>357</v>
      </c>
      <c r="L152" s="45"/>
      <c r="M152" s="227" t="s">
        <v>1</v>
      </c>
      <c r="N152" s="228" t="s">
        <v>44</v>
      </c>
      <c r="O152" s="92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1" t="s">
        <v>273</v>
      </c>
      <c r="AT152" s="231" t="s">
        <v>201</v>
      </c>
      <c r="AU152" s="231" t="s">
        <v>89</v>
      </c>
      <c r="AY152" s="18" t="s">
        <v>199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8" t="s">
        <v>87</v>
      </c>
      <c r="BK152" s="232">
        <f>ROUND(I152*H152,2)</f>
        <v>0</v>
      </c>
      <c r="BL152" s="18" t="s">
        <v>273</v>
      </c>
      <c r="BM152" s="231" t="s">
        <v>354</v>
      </c>
    </row>
    <row r="153" s="2" customFormat="1">
      <c r="A153" s="39"/>
      <c r="B153" s="40"/>
      <c r="C153" s="41"/>
      <c r="D153" s="235" t="s">
        <v>239</v>
      </c>
      <c r="E153" s="41"/>
      <c r="F153" s="256" t="s">
        <v>1483</v>
      </c>
      <c r="G153" s="41"/>
      <c r="H153" s="41"/>
      <c r="I153" s="257"/>
      <c r="J153" s="41"/>
      <c r="K153" s="41"/>
      <c r="L153" s="45"/>
      <c r="M153" s="258"/>
      <c r="N153" s="259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239</v>
      </c>
      <c r="AU153" s="18" t="s">
        <v>89</v>
      </c>
    </row>
    <row r="154" s="2" customFormat="1" ht="24.15" customHeight="1">
      <c r="A154" s="39"/>
      <c r="B154" s="40"/>
      <c r="C154" s="220" t="s">
        <v>277</v>
      </c>
      <c r="D154" s="220" t="s">
        <v>201</v>
      </c>
      <c r="E154" s="221" t="s">
        <v>1484</v>
      </c>
      <c r="F154" s="222" t="s">
        <v>1485</v>
      </c>
      <c r="G154" s="223" t="s">
        <v>342</v>
      </c>
      <c r="H154" s="224">
        <v>4</v>
      </c>
      <c r="I154" s="225"/>
      <c r="J154" s="226">
        <f>ROUND(I154*H154,2)</f>
        <v>0</v>
      </c>
      <c r="K154" s="222" t="s">
        <v>357</v>
      </c>
      <c r="L154" s="45"/>
      <c r="M154" s="227" t="s">
        <v>1</v>
      </c>
      <c r="N154" s="228" t="s">
        <v>44</v>
      </c>
      <c r="O154" s="92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273</v>
      </c>
      <c r="AT154" s="231" t="s">
        <v>201</v>
      </c>
      <c r="AU154" s="231" t="s">
        <v>89</v>
      </c>
      <c r="AY154" s="18" t="s">
        <v>199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87</v>
      </c>
      <c r="BK154" s="232">
        <f>ROUND(I154*H154,2)</f>
        <v>0</v>
      </c>
      <c r="BL154" s="18" t="s">
        <v>273</v>
      </c>
      <c r="BM154" s="231" t="s">
        <v>365</v>
      </c>
    </row>
    <row r="155" s="2" customFormat="1">
      <c r="A155" s="39"/>
      <c r="B155" s="40"/>
      <c r="C155" s="41"/>
      <c r="D155" s="235" t="s">
        <v>239</v>
      </c>
      <c r="E155" s="41"/>
      <c r="F155" s="256" t="s">
        <v>1483</v>
      </c>
      <c r="G155" s="41"/>
      <c r="H155" s="41"/>
      <c r="I155" s="257"/>
      <c r="J155" s="41"/>
      <c r="K155" s="41"/>
      <c r="L155" s="45"/>
      <c r="M155" s="258"/>
      <c r="N155" s="259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239</v>
      </c>
      <c r="AU155" s="18" t="s">
        <v>89</v>
      </c>
    </row>
    <row r="156" s="2" customFormat="1" ht="16.5" customHeight="1">
      <c r="A156" s="39"/>
      <c r="B156" s="40"/>
      <c r="C156" s="220" t="s">
        <v>120</v>
      </c>
      <c r="D156" s="220" t="s">
        <v>201</v>
      </c>
      <c r="E156" s="221" t="s">
        <v>1486</v>
      </c>
      <c r="F156" s="222" t="s">
        <v>1487</v>
      </c>
      <c r="G156" s="223" t="s">
        <v>342</v>
      </c>
      <c r="H156" s="224">
        <v>1</v>
      </c>
      <c r="I156" s="225"/>
      <c r="J156" s="226">
        <f>ROUND(I156*H156,2)</f>
        <v>0</v>
      </c>
      <c r="K156" s="222" t="s">
        <v>357</v>
      </c>
      <c r="L156" s="45"/>
      <c r="M156" s="227" t="s">
        <v>1</v>
      </c>
      <c r="N156" s="228" t="s">
        <v>44</v>
      </c>
      <c r="O156" s="92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1" t="s">
        <v>273</v>
      </c>
      <c r="AT156" s="231" t="s">
        <v>201</v>
      </c>
      <c r="AU156" s="231" t="s">
        <v>89</v>
      </c>
      <c r="AY156" s="18" t="s">
        <v>199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87</v>
      </c>
      <c r="BK156" s="232">
        <f>ROUND(I156*H156,2)</f>
        <v>0</v>
      </c>
      <c r="BL156" s="18" t="s">
        <v>273</v>
      </c>
      <c r="BM156" s="231" t="s">
        <v>376</v>
      </c>
    </row>
    <row r="157" s="2" customFormat="1" ht="24.15" customHeight="1">
      <c r="A157" s="39"/>
      <c r="B157" s="40"/>
      <c r="C157" s="220" t="s">
        <v>288</v>
      </c>
      <c r="D157" s="220" t="s">
        <v>201</v>
      </c>
      <c r="E157" s="221" t="s">
        <v>1488</v>
      </c>
      <c r="F157" s="222" t="s">
        <v>1489</v>
      </c>
      <c r="G157" s="223" t="s">
        <v>342</v>
      </c>
      <c r="H157" s="224">
        <v>1</v>
      </c>
      <c r="I157" s="225"/>
      <c r="J157" s="226">
        <f>ROUND(I157*H157,2)</f>
        <v>0</v>
      </c>
      <c r="K157" s="222" t="s">
        <v>357</v>
      </c>
      <c r="L157" s="45"/>
      <c r="M157" s="227" t="s">
        <v>1</v>
      </c>
      <c r="N157" s="228" t="s">
        <v>44</v>
      </c>
      <c r="O157" s="92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1" t="s">
        <v>273</v>
      </c>
      <c r="AT157" s="231" t="s">
        <v>201</v>
      </c>
      <c r="AU157" s="231" t="s">
        <v>89</v>
      </c>
      <c r="AY157" s="18" t="s">
        <v>199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87</v>
      </c>
      <c r="BK157" s="232">
        <f>ROUND(I157*H157,2)</f>
        <v>0</v>
      </c>
      <c r="BL157" s="18" t="s">
        <v>273</v>
      </c>
      <c r="BM157" s="231" t="s">
        <v>386</v>
      </c>
    </row>
    <row r="158" s="2" customFormat="1">
      <c r="A158" s="39"/>
      <c r="B158" s="40"/>
      <c r="C158" s="41"/>
      <c r="D158" s="235" t="s">
        <v>239</v>
      </c>
      <c r="E158" s="41"/>
      <c r="F158" s="256" t="s">
        <v>1483</v>
      </c>
      <c r="G158" s="41"/>
      <c r="H158" s="41"/>
      <c r="I158" s="257"/>
      <c r="J158" s="41"/>
      <c r="K158" s="41"/>
      <c r="L158" s="45"/>
      <c r="M158" s="258"/>
      <c r="N158" s="259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239</v>
      </c>
      <c r="AU158" s="18" t="s">
        <v>89</v>
      </c>
    </row>
    <row r="159" s="2" customFormat="1" ht="24.15" customHeight="1">
      <c r="A159" s="39"/>
      <c r="B159" s="40"/>
      <c r="C159" s="220" t="s">
        <v>292</v>
      </c>
      <c r="D159" s="220" t="s">
        <v>201</v>
      </c>
      <c r="E159" s="221" t="s">
        <v>1490</v>
      </c>
      <c r="F159" s="222" t="s">
        <v>1491</v>
      </c>
      <c r="G159" s="223" t="s">
        <v>342</v>
      </c>
      <c r="H159" s="224">
        <v>2</v>
      </c>
      <c r="I159" s="225"/>
      <c r="J159" s="226">
        <f>ROUND(I159*H159,2)</f>
        <v>0</v>
      </c>
      <c r="K159" s="222" t="s">
        <v>357</v>
      </c>
      <c r="L159" s="45"/>
      <c r="M159" s="227" t="s">
        <v>1</v>
      </c>
      <c r="N159" s="228" t="s">
        <v>44</v>
      </c>
      <c r="O159" s="92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1" t="s">
        <v>273</v>
      </c>
      <c r="AT159" s="231" t="s">
        <v>201</v>
      </c>
      <c r="AU159" s="231" t="s">
        <v>89</v>
      </c>
      <c r="AY159" s="18" t="s">
        <v>199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87</v>
      </c>
      <c r="BK159" s="232">
        <f>ROUND(I159*H159,2)</f>
        <v>0</v>
      </c>
      <c r="BL159" s="18" t="s">
        <v>273</v>
      </c>
      <c r="BM159" s="231" t="s">
        <v>399</v>
      </c>
    </row>
    <row r="160" s="2" customFormat="1">
      <c r="A160" s="39"/>
      <c r="B160" s="40"/>
      <c r="C160" s="41"/>
      <c r="D160" s="235" t="s">
        <v>239</v>
      </c>
      <c r="E160" s="41"/>
      <c r="F160" s="256" t="s">
        <v>1483</v>
      </c>
      <c r="G160" s="41"/>
      <c r="H160" s="41"/>
      <c r="I160" s="257"/>
      <c r="J160" s="41"/>
      <c r="K160" s="41"/>
      <c r="L160" s="45"/>
      <c r="M160" s="258"/>
      <c r="N160" s="259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239</v>
      </c>
      <c r="AU160" s="18" t="s">
        <v>89</v>
      </c>
    </row>
    <row r="161" s="2" customFormat="1" ht="16.5" customHeight="1">
      <c r="A161" s="39"/>
      <c r="B161" s="40"/>
      <c r="C161" s="220" t="s">
        <v>7</v>
      </c>
      <c r="D161" s="220" t="s">
        <v>201</v>
      </c>
      <c r="E161" s="221" t="s">
        <v>1492</v>
      </c>
      <c r="F161" s="222" t="s">
        <v>1493</v>
      </c>
      <c r="G161" s="223" t="s">
        <v>342</v>
      </c>
      <c r="H161" s="224">
        <v>72</v>
      </c>
      <c r="I161" s="225"/>
      <c r="J161" s="226">
        <f>ROUND(I161*H161,2)</f>
        <v>0</v>
      </c>
      <c r="K161" s="222" t="s">
        <v>357</v>
      </c>
      <c r="L161" s="45"/>
      <c r="M161" s="227" t="s">
        <v>1</v>
      </c>
      <c r="N161" s="228" t="s">
        <v>44</v>
      </c>
      <c r="O161" s="92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1" t="s">
        <v>273</v>
      </c>
      <c r="AT161" s="231" t="s">
        <v>201</v>
      </c>
      <c r="AU161" s="231" t="s">
        <v>89</v>
      </c>
      <c r="AY161" s="18" t="s">
        <v>199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8" t="s">
        <v>87</v>
      </c>
      <c r="BK161" s="232">
        <f>ROUND(I161*H161,2)</f>
        <v>0</v>
      </c>
      <c r="BL161" s="18" t="s">
        <v>273</v>
      </c>
      <c r="BM161" s="231" t="s">
        <v>410</v>
      </c>
    </row>
    <row r="162" s="2" customFormat="1">
      <c r="A162" s="39"/>
      <c r="B162" s="40"/>
      <c r="C162" s="41"/>
      <c r="D162" s="235" t="s">
        <v>239</v>
      </c>
      <c r="E162" s="41"/>
      <c r="F162" s="256" t="s">
        <v>1494</v>
      </c>
      <c r="G162" s="41"/>
      <c r="H162" s="41"/>
      <c r="I162" s="257"/>
      <c r="J162" s="41"/>
      <c r="K162" s="41"/>
      <c r="L162" s="45"/>
      <c r="M162" s="258"/>
      <c r="N162" s="259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239</v>
      </c>
      <c r="AU162" s="18" t="s">
        <v>89</v>
      </c>
    </row>
    <row r="163" s="2" customFormat="1" ht="24.15" customHeight="1">
      <c r="A163" s="39"/>
      <c r="B163" s="40"/>
      <c r="C163" s="220" t="s">
        <v>302</v>
      </c>
      <c r="D163" s="220" t="s">
        <v>201</v>
      </c>
      <c r="E163" s="221" t="s">
        <v>1495</v>
      </c>
      <c r="F163" s="222" t="s">
        <v>1496</v>
      </c>
      <c r="G163" s="223" t="s">
        <v>342</v>
      </c>
      <c r="H163" s="224">
        <v>8</v>
      </c>
      <c r="I163" s="225"/>
      <c r="J163" s="226">
        <f>ROUND(I163*H163,2)</f>
        <v>0</v>
      </c>
      <c r="K163" s="222" t="s">
        <v>357</v>
      </c>
      <c r="L163" s="45"/>
      <c r="M163" s="227" t="s">
        <v>1</v>
      </c>
      <c r="N163" s="228" t="s">
        <v>44</v>
      </c>
      <c r="O163" s="92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1" t="s">
        <v>273</v>
      </c>
      <c r="AT163" s="231" t="s">
        <v>201</v>
      </c>
      <c r="AU163" s="231" t="s">
        <v>89</v>
      </c>
      <c r="AY163" s="18" t="s">
        <v>199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87</v>
      </c>
      <c r="BK163" s="232">
        <f>ROUND(I163*H163,2)</f>
        <v>0</v>
      </c>
      <c r="BL163" s="18" t="s">
        <v>273</v>
      </c>
      <c r="BM163" s="231" t="s">
        <v>419</v>
      </c>
    </row>
    <row r="164" s="2" customFormat="1" ht="24.15" customHeight="1">
      <c r="A164" s="39"/>
      <c r="B164" s="40"/>
      <c r="C164" s="220" t="s">
        <v>306</v>
      </c>
      <c r="D164" s="220" t="s">
        <v>201</v>
      </c>
      <c r="E164" s="221" t="s">
        <v>1497</v>
      </c>
      <c r="F164" s="222" t="s">
        <v>1498</v>
      </c>
      <c r="G164" s="223" t="s">
        <v>342</v>
      </c>
      <c r="H164" s="224">
        <v>8</v>
      </c>
      <c r="I164" s="225"/>
      <c r="J164" s="226">
        <f>ROUND(I164*H164,2)</f>
        <v>0</v>
      </c>
      <c r="K164" s="222" t="s">
        <v>357</v>
      </c>
      <c r="L164" s="45"/>
      <c r="M164" s="227" t="s">
        <v>1</v>
      </c>
      <c r="N164" s="228" t="s">
        <v>44</v>
      </c>
      <c r="O164" s="92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1" t="s">
        <v>273</v>
      </c>
      <c r="AT164" s="231" t="s">
        <v>201</v>
      </c>
      <c r="AU164" s="231" t="s">
        <v>89</v>
      </c>
      <c r="AY164" s="18" t="s">
        <v>199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8" t="s">
        <v>87</v>
      </c>
      <c r="BK164" s="232">
        <f>ROUND(I164*H164,2)</f>
        <v>0</v>
      </c>
      <c r="BL164" s="18" t="s">
        <v>273</v>
      </c>
      <c r="BM164" s="231" t="s">
        <v>428</v>
      </c>
    </row>
    <row r="165" s="2" customFormat="1">
      <c r="A165" s="39"/>
      <c r="B165" s="40"/>
      <c r="C165" s="41"/>
      <c r="D165" s="235" t="s">
        <v>239</v>
      </c>
      <c r="E165" s="41"/>
      <c r="F165" s="256" t="s">
        <v>1499</v>
      </c>
      <c r="G165" s="41"/>
      <c r="H165" s="41"/>
      <c r="I165" s="257"/>
      <c r="J165" s="41"/>
      <c r="K165" s="41"/>
      <c r="L165" s="45"/>
      <c r="M165" s="258"/>
      <c r="N165" s="259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239</v>
      </c>
      <c r="AU165" s="18" t="s">
        <v>89</v>
      </c>
    </row>
    <row r="166" s="2" customFormat="1" ht="24.15" customHeight="1">
      <c r="A166" s="39"/>
      <c r="B166" s="40"/>
      <c r="C166" s="220" t="s">
        <v>310</v>
      </c>
      <c r="D166" s="220" t="s">
        <v>201</v>
      </c>
      <c r="E166" s="221" t="s">
        <v>1500</v>
      </c>
      <c r="F166" s="222" t="s">
        <v>1501</v>
      </c>
      <c r="G166" s="223" t="s">
        <v>500</v>
      </c>
      <c r="H166" s="224">
        <v>1</v>
      </c>
      <c r="I166" s="225"/>
      <c r="J166" s="226">
        <f>ROUND(I166*H166,2)</f>
        <v>0</v>
      </c>
      <c r="K166" s="222" t="s">
        <v>357</v>
      </c>
      <c r="L166" s="45"/>
      <c r="M166" s="227" t="s">
        <v>1</v>
      </c>
      <c r="N166" s="228" t="s">
        <v>44</v>
      </c>
      <c r="O166" s="92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1" t="s">
        <v>273</v>
      </c>
      <c r="AT166" s="231" t="s">
        <v>201</v>
      </c>
      <c r="AU166" s="231" t="s">
        <v>89</v>
      </c>
      <c r="AY166" s="18" t="s">
        <v>199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8" t="s">
        <v>87</v>
      </c>
      <c r="BK166" s="232">
        <f>ROUND(I166*H166,2)</f>
        <v>0</v>
      </c>
      <c r="BL166" s="18" t="s">
        <v>273</v>
      </c>
      <c r="BM166" s="231" t="s">
        <v>441</v>
      </c>
    </row>
    <row r="167" s="2" customFormat="1">
      <c r="A167" s="39"/>
      <c r="B167" s="40"/>
      <c r="C167" s="41"/>
      <c r="D167" s="235" t="s">
        <v>239</v>
      </c>
      <c r="E167" s="41"/>
      <c r="F167" s="256" t="s">
        <v>1502</v>
      </c>
      <c r="G167" s="41"/>
      <c r="H167" s="41"/>
      <c r="I167" s="257"/>
      <c r="J167" s="41"/>
      <c r="K167" s="41"/>
      <c r="L167" s="45"/>
      <c r="M167" s="258"/>
      <c r="N167" s="259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239</v>
      </c>
      <c r="AU167" s="18" t="s">
        <v>89</v>
      </c>
    </row>
    <row r="168" s="2" customFormat="1" ht="33" customHeight="1">
      <c r="A168" s="39"/>
      <c r="B168" s="40"/>
      <c r="C168" s="220" t="s">
        <v>318</v>
      </c>
      <c r="D168" s="220" t="s">
        <v>201</v>
      </c>
      <c r="E168" s="221" t="s">
        <v>1503</v>
      </c>
      <c r="F168" s="222" t="s">
        <v>1504</v>
      </c>
      <c r="G168" s="223" t="s">
        <v>500</v>
      </c>
      <c r="H168" s="224">
        <v>1</v>
      </c>
      <c r="I168" s="225"/>
      <c r="J168" s="226">
        <f>ROUND(I168*H168,2)</f>
        <v>0</v>
      </c>
      <c r="K168" s="222" t="s">
        <v>357</v>
      </c>
      <c r="L168" s="45"/>
      <c r="M168" s="227" t="s">
        <v>1</v>
      </c>
      <c r="N168" s="228" t="s">
        <v>44</v>
      </c>
      <c r="O168" s="92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1" t="s">
        <v>273</v>
      </c>
      <c r="AT168" s="231" t="s">
        <v>201</v>
      </c>
      <c r="AU168" s="231" t="s">
        <v>89</v>
      </c>
      <c r="AY168" s="18" t="s">
        <v>199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8" t="s">
        <v>87</v>
      </c>
      <c r="BK168" s="232">
        <f>ROUND(I168*H168,2)</f>
        <v>0</v>
      </c>
      <c r="BL168" s="18" t="s">
        <v>273</v>
      </c>
      <c r="BM168" s="231" t="s">
        <v>449</v>
      </c>
    </row>
    <row r="169" s="2" customFormat="1" ht="62.7" customHeight="1">
      <c r="A169" s="39"/>
      <c r="B169" s="40"/>
      <c r="C169" s="220" t="s">
        <v>323</v>
      </c>
      <c r="D169" s="220" t="s">
        <v>201</v>
      </c>
      <c r="E169" s="221" t="s">
        <v>1505</v>
      </c>
      <c r="F169" s="222" t="s">
        <v>1506</v>
      </c>
      <c r="G169" s="223" t="s">
        <v>500</v>
      </c>
      <c r="H169" s="224">
        <v>1</v>
      </c>
      <c r="I169" s="225"/>
      <c r="J169" s="226">
        <f>ROUND(I169*H169,2)</f>
        <v>0</v>
      </c>
      <c r="K169" s="222" t="s">
        <v>357</v>
      </c>
      <c r="L169" s="45"/>
      <c r="M169" s="227" t="s">
        <v>1</v>
      </c>
      <c r="N169" s="228" t="s">
        <v>44</v>
      </c>
      <c r="O169" s="92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1" t="s">
        <v>273</v>
      </c>
      <c r="AT169" s="231" t="s">
        <v>201</v>
      </c>
      <c r="AU169" s="231" t="s">
        <v>89</v>
      </c>
      <c r="AY169" s="18" t="s">
        <v>199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8" t="s">
        <v>87</v>
      </c>
      <c r="BK169" s="232">
        <f>ROUND(I169*H169,2)</f>
        <v>0</v>
      </c>
      <c r="BL169" s="18" t="s">
        <v>273</v>
      </c>
      <c r="BM169" s="231" t="s">
        <v>458</v>
      </c>
    </row>
    <row r="170" s="2" customFormat="1">
      <c r="A170" s="39"/>
      <c r="B170" s="40"/>
      <c r="C170" s="41"/>
      <c r="D170" s="235" t="s">
        <v>239</v>
      </c>
      <c r="E170" s="41"/>
      <c r="F170" s="256" t="s">
        <v>1507</v>
      </c>
      <c r="G170" s="41"/>
      <c r="H170" s="41"/>
      <c r="I170" s="257"/>
      <c r="J170" s="41"/>
      <c r="K170" s="41"/>
      <c r="L170" s="45"/>
      <c r="M170" s="258"/>
      <c r="N170" s="259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239</v>
      </c>
      <c r="AU170" s="18" t="s">
        <v>89</v>
      </c>
    </row>
    <row r="171" s="2" customFormat="1" ht="44.25" customHeight="1">
      <c r="A171" s="39"/>
      <c r="B171" s="40"/>
      <c r="C171" s="220" t="s">
        <v>328</v>
      </c>
      <c r="D171" s="220" t="s">
        <v>201</v>
      </c>
      <c r="E171" s="221" t="s">
        <v>1508</v>
      </c>
      <c r="F171" s="222" t="s">
        <v>1509</v>
      </c>
      <c r="G171" s="223" t="s">
        <v>342</v>
      </c>
      <c r="H171" s="224">
        <v>3</v>
      </c>
      <c r="I171" s="225"/>
      <c r="J171" s="226">
        <f>ROUND(I171*H171,2)</f>
        <v>0</v>
      </c>
      <c r="K171" s="222" t="s">
        <v>357</v>
      </c>
      <c r="L171" s="45"/>
      <c r="M171" s="227" t="s">
        <v>1</v>
      </c>
      <c r="N171" s="228" t="s">
        <v>44</v>
      </c>
      <c r="O171" s="92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1" t="s">
        <v>273</v>
      </c>
      <c r="AT171" s="231" t="s">
        <v>201</v>
      </c>
      <c r="AU171" s="231" t="s">
        <v>89</v>
      </c>
      <c r="AY171" s="18" t="s">
        <v>199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87</v>
      </c>
      <c r="BK171" s="232">
        <f>ROUND(I171*H171,2)</f>
        <v>0</v>
      </c>
      <c r="BL171" s="18" t="s">
        <v>273</v>
      </c>
      <c r="BM171" s="231" t="s">
        <v>467</v>
      </c>
    </row>
    <row r="172" s="2" customFormat="1">
      <c r="A172" s="39"/>
      <c r="B172" s="40"/>
      <c r="C172" s="41"/>
      <c r="D172" s="235" t="s">
        <v>239</v>
      </c>
      <c r="E172" s="41"/>
      <c r="F172" s="256" t="s">
        <v>1510</v>
      </c>
      <c r="G172" s="41"/>
      <c r="H172" s="41"/>
      <c r="I172" s="257"/>
      <c r="J172" s="41"/>
      <c r="K172" s="41"/>
      <c r="L172" s="45"/>
      <c r="M172" s="258"/>
      <c r="N172" s="259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239</v>
      </c>
      <c r="AU172" s="18" t="s">
        <v>89</v>
      </c>
    </row>
    <row r="173" s="2" customFormat="1" ht="16.5" customHeight="1">
      <c r="A173" s="39"/>
      <c r="B173" s="40"/>
      <c r="C173" s="220" t="s">
        <v>333</v>
      </c>
      <c r="D173" s="220" t="s">
        <v>201</v>
      </c>
      <c r="E173" s="221" t="s">
        <v>1511</v>
      </c>
      <c r="F173" s="222" t="s">
        <v>1512</v>
      </c>
      <c r="G173" s="223" t="s">
        <v>217</v>
      </c>
      <c r="H173" s="224">
        <v>23</v>
      </c>
      <c r="I173" s="225"/>
      <c r="J173" s="226">
        <f>ROUND(I173*H173,2)</f>
        <v>0</v>
      </c>
      <c r="K173" s="222" t="s">
        <v>357</v>
      </c>
      <c r="L173" s="45"/>
      <c r="M173" s="227" t="s">
        <v>1</v>
      </c>
      <c r="N173" s="228" t="s">
        <v>44</v>
      </c>
      <c r="O173" s="92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1" t="s">
        <v>273</v>
      </c>
      <c r="AT173" s="231" t="s">
        <v>201</v>
      </c>
      <c r="AU173" s="231" t="s">
        <v>89</v>
      </c>
      <c r="AY173" s="18" t="s">
        <v>199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8" t="s">
        <v>87</v>
      </c>
      <c r="BK173" s="232">
        <f>ROUND(I173*H173,2)</f>
        <v>0</v>
      </c>
      <c r="BL173" s="18" t="s">
        <v>273</v>
      </c>
      <c r="BM173" s="231" t="s">
        <v>476</v>
      </c>
    </row>
    <row r="174" s="2" customFormat="1" ht="16.5" customHeight="1">
      <c r="A174" s="39"/>
      <c r="B174" s="40"/>
      <c r="C174" s="220" t="s">
        <v>339</v>
      </c>
      <c r="D174" s="220" t="s">
        <v>201</v>
      </c>
      <c r="E174" s="221" t="s">
        <v>1513</v>
      </c>
      <c r="F174" s="222" t="s">
        <v>1514</v>
      </c>
      <c r="G174" s="223" t="s">
        <v>217</v>
      </c>
      <c r="H174" s="224">
        <v>70</v>
      </c>
      <c r="I174" s="225"/>
      <c r="J174" s="226">
        <f>ROUND(I174*H174,2)</f>
        <v>0</v>
      </c>
      <c r="K174" s="222" t="s">
        <v>357</v>
      </c>
      <c r="L174" s="45"/>
      <c r="M174" s="227" t="s">
        <v>1</v>
      </c>
      <c r="N174" s="228" t="s">
        <v>44</v>
      </c>
      <c r="O174" s="92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1" t="s">
        <v>273</v>
      </c>
      <c r="AT174" s="231" t="s">
        <v>201</v>
      </c>
      <c r="AU174" s="231" t="s">
        <v>89</v>
      </c>
      <c r="AY174" s="18" t="s">
        <v>199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8" t="s">
        <v>87</v>
      </c>
      <c r="BK174" s="232">
        <f>ROUND(I174*H174,2)</f>
        <v>0</v>
      </c>
      <c r="BL174" s="18" t="s">
        <v>273</v>
      </c>
      <c r="BM174" s="231" t="s">
        <v>484</v>
      </c>
    </row>
    <row r="175" s="2" customFormat="1" ht="16.5" customHeight="1">
      <c r="A175" s="39"/>
      <c r="B175" s="40"/>
      <c r="C175" s="220" t="s">
        <v>344</v>
      </c>
      <c r="D175" s="220" t="s">
        <v>201</v>
      </c>
      <c r="E175" s="221" t="s">
        <v>1515</v>
      </c>
      <c r="F175" s="222" t="s">
        <v>1516</v>
      </c>
      <c r="G175" s="223" t="s">
        <v>217</v>
      </c>
      <c r="H175" s="224">
        <v>85</v>
      </c>
      <c r="I175" s="225"/>
      <c r="J175" s="226">
        <f>ROUND(I175*H175,2)</f>
        <v>0</v>
      </c>
      <c r="K175" s="222" t="s">
        <v>357</v>
      </c>
      <c r="L175" s="45"/>
      <c r="M175" s="227" t="s">
        <v>1</v>
      </c>
      <c r="N175" s="228" t="s">
        <v>44</v>
      </c>
      <c r="O175" s="92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1" t="s">
        <v>273</v>
      </c>
      <c r="AT175" s="231" t="s">
        <v>201</v>
      </c>
      <c r="AU175" s="231" t="s">
        <v>89</v>
      </c>
      <c r="AY175" s="18" t="s">
        <v>199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8" t="s">
        <v>87</v>
      </c>
      <c r="BK175" s="232">
        <f>ROUND(I175*H175,2)</f>
        <v>0</v>
      </c>
      <c r="BL175" s="18" t="s">
        <v>273</v>
      </c>
      <c r="BM175" s="231" t="s">
        <v>492</v>
      </c>
    </row>
    <row r="176" s="2" customFormat="1" ht="16.5" customHeight="1">
      <c r="A176" s="39"/>
      <c r="B176" s="40"/>
      <c r="C176" s="220" t="s">
        <v>350</v>
      </c>
      <c r="D176" s="220" t="s">
        <v>201</v>
      </c>
      <c r="E176" s="221" t="s">
        <v>1517</v>
      </c>
      <c r="F176" s="222" t="s">
        <v>1518</v>
      </c>
      <c r="G176" s="223" t="s">
        <v>217</v>
      </c>
      <c r="H176" s="224">
        <v>725</v>
      </c>
      <c r="I176" s="225"/>
      <c r="J176" s="226">
        <f>ROUND(I176*H176,2)</f>
        <v>0</v>
      </c>
      <c r="K176" s="222" t="s">
        <v>357</v>
      </c>
      <c r="L176" s="45"/>
      <c r="M176" s="227" t="s">
        <v>1</v>
      </c>
      <c r="N176" s="228" t="s">
        <v>44</v>
      </c>
      <c r="O176" s="92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1" t="s">
        <v>273</v>
      </c>
      <c r="AT176" s="231" t="s">
        <v>201</v>
      </c>
      <c r="AU176" s="231" t="s">
        <v>89</v>
      </c>
      <c r="AY176" s="18" t="s">
        <v>199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8" t="s">
        <v>87</v>
      </c>
      <c r="BK176" s="232">
        <f>ROUND(I176*H176,2)</f>
        <v>0</v>
      </c>
      <c r="BL176" s="18" t="s">
        <v>273</v>
      </c>
      <c r="BM176" s="231" t="s">
        <v>503</v>
      </c>
    </row>
    <row r="177" s="2" customFormat="1" ht="16.5" customHeight="1">
      <c r="A177" s="39"/>
      <c r="B177" s="40"/>
      <c r="C177" s="220" t="s">
        <v>354</v>
      </c>
      <c r="D177" s="220" t="s">
        <v>201</v>
      </c>
      <c r="E177" s="221" t="s">
        <v>1519</v>
      </c>
      <c r="F177" s="222" t="s">
        <v>1520</v>
      </c>
      <c r="G177" s="223" t="s">
        <v>217</v>
      </c>
      <c r="H177" s="224">
        <v>445</v>
      </c>
      <c r="I177" s="225"/>
      <c r="J177" s="226">
        <f>ROUND(I177*H177,2)</f>
        <v>0</v>
      </c>
      <c r="K177" s="222" t="s">
        <v>357</v>
      </c>
      <c r="L177" s="45"/>
      <c r="M177" s="227" t="s">
        <v>1</v>
      </c>
      <c r="N177" s="228" t="s">
        <v>44</v>
      </c>
      <c r="O177" s="92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1" t="s">
        <v>273</v>
      </c>
      <c r="AT177" s="231" t="s">
        <v>201</v>
      </c>
      <c r="AU177" s="231" t="s">
        <v>89</v>
      </c>
      <c r="AY177" s="18" t="s">
        <v>199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87</v>
      </c>
      <c r="BK177" s="232">
        <f>ROUND(I177*H177,2)</f>
        <v>0</v>
      </c>
      <c r="BL177" s="18" t="s">
        <v>273</v>
      </c>
      <c r="BM177" s="231" t="s">
        <v>514</v>
      </c>
    </row>
    <row r="178" s="2" customFormat="1" ht="16.5" customHeight="1">
      <c r="A178" s="39"/>
      <c r="B178" s="40"/>
      <c r="C178" s="220" t="s">
        <v>360</v>
      </c>
      <c r="D178" s="220" t="s">
        <v>201</v>
      </c>
      <c r="E178" s="221" t="s">
        <v>1521</v>
      </c>
      <c r="F178" s="222" t="s">
        <v>1522</v>
      </c>
      <c r="G178" s="223" t="s">
        <v>217</v>
      </c>
      <c r="H178" s="224">
        <v>450</v>
      </c>
      <c r="I178" s="225"/>
      <c r="J178" s="226">
        <f>ROUND(I178*H178,2)</f>
        <v>0</v>
      </c>
      <c r="K178" s="222" t="s">
        <v>357</v>
      </c>
      <c r="L178" s="45"/>
      <c r="M178" s="227" t="s">
        <v>1</v>
      </c>
      <c r="N178" s="228" t="s">
        <v>44</v>
      </c>
      <c r="O178" s="92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1" t="s">
        <v>273</v>
      </c>
      <c r="AT178" s="231" t="s">
        <v>201</v>
      </c>
      <c r="AU178" s="231" t="s">
        <v>89</v>
      </c>
      <c r="AY178" s="18" t="s">
        <v>199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8" t="s">
        <v>87</v>
      </c>
      <c r="BK178" s="232">
        <f>ROUND(I178*H178,2)</f>
        <v>0</v>
      </c>
      <c r="BL178" s="18" t="s">
        <v>273</v>
      </c>
      <c r="BM178" s="231" t="s">
        <v>523</v>
      </c>
    </row>
    <row r="179" s="2" customFormat="1" ht="16.5" customHeight="1">
      <c r="A179" s="39"/>
      <c r="B179" s="40"/>
      <c r="C179" s="220" t="s">
        <v>365</v>
      </c>
      <c r="D179" s="220" t="s">
        <v>201</v>
      </c>
      <c r="E179" s="221" t="s">
        <v>1523</v>
      </c>
      <c r="F179" s="222" t="s">
        <v>1524</v>
      </c>
      <c r="G179" s="223" t="s">
        <v>217</v>
      </c>
      <c r="H179" s="224">
        <v>372</v>
      </c>
      <c r="I179" s="225"/>
      <c r="J179" s="226">
        <f>ROUND(I179*H179,2)</f>
        <v>0</v>
      </c>
      <c r="K179" s="222" t="s">
        <v>357</v>
      </c>
      <c r="L179" s="45"/>
      <c r="M179" s="227" t="s">
        <v>1</v>
      </c>
      <c r="N179" s="228" t="s">
        <v>44</v>
      </c>
      <c r="O179" s="92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1" t="s">
        <v>273</v>
      </c>
      <c r="AT179" s="231" t="s">
        <v>201</v>
      </c>
      <c r="AU179" s="231" t="s">
        <v>89</v>
      </c>
      <c r="AY179" s="18" t="s">
        <v>199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8" t="s">
        <v>87</v>
      </c>
      <c r="BK179" s="232">
        <f>ROUND(I179*H179,2)</f>
        <v>0</v>
      </c>
      <c r="BL179" s="18" t="s">
        <v>273</v>
      </c>
      <c r="BM179" s="231" t="s">
        <v>533</v>
      </c>
    </row>
    <row r="180" s="2" customFormat="1" ht="16.5" customHeight="1">
      <c r="A180" s="39"/>
      <c r="B180" s="40"/>
      <c r="C180" s="220" t="s">
        <v>371</v>
      </c>
      <c r="D180" s="220" t="s">
        <v>201</v>
      </c>
      <c r="E180" s="221" t="s">
        <v>1525</v>
      </c>
      <c r="F180" s="222" t="s">
        <v>1526</v>
      </c>
      <c r="G180" s="223" t="s">
        <v>217</v>
      </c>
      <c r="H180" s="224">
        <v>38</v>
      </c>
      <c r="I180" s="225"/>
      <c r="J180" s="226">
        <f>ROUND(I180*H180,2)</f>
        <v>0</v>
      </c>
      <c r="K180" s="222" t="s">
        <v>357</v>
      </c>
      <c r="L180" s="45"/>
      <c r="M180" s="227" t="s">
        <v>1</v>
      </c>
      <c r="N180" s="228" t="s">
        <v>44</v>
      </c>
      <c r="O180" s="92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1" t="s">
        <v>273</v>
      </c>
      <c r="AT180" s="231" t="s">
        <v>201</v>
      </c>
      <c r="AU180" s="231" t="s">
        <v>89</v>
      </c>
      <c r="AY180" s="18" t="s">
        <v>199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8" t="s">
        <v>87</v>
      </c>
      <c r="BK180" s="232">
        <f>ROUND(I180*H180,2)</f>
        <v>0</v>
      </c>
      <c r="BL180" s="18" t="s">
        <v>273</v>
      </c>
      <c r="BM180" s="231" t="s">
        <v>543</v>
      </c>
    </row>
    <row r="181" s="2" customFormat="1" ht="16.5" customHeight="1">
      <c r="A181" s="39"/>
      <c r="B181" s="40"/>
      <c r="C181" s="220" t="s">
        <v>376</v>
      </c>
      <c r="D181" s="220" t="s">
        <v>201</v>
      </c>
      <c r="E181" s="221" t="s">
        <v>1527</v>
      </c>
      <c r="F181" s="222" t="s">
        <v>1528</v>
      </c>
      <c r="G181" s="223" t="s">
        <v>217</v>
      </c>
      <c r="H181" s="224">
        <v>144</v>
      </c>
      <c r="I181" s="225"/>
      <c r="J181" s="226">
        <f>ROUND(I181*H181,2)</f>
        <v>0</v>
      </c>
      <c r="K181" s="222" t="s">
        <v>357</v>
      </c>
      <c r="L181" s="45"/>
      <c r="M181" s="227" t="s">
        <v>1</v>
      </c>
      <c r="N181" s="228" t="s">
        <v>44</v>
      </c>
      <c r="O181" s="92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1" t="s">
        <v>273</v>
      </c>
      <c r="AT181" s="231" t="s">
        <v>201</v>
      </c>
      <c r="AU181" s="231" t="s">
        <v>89</v>
      </c>
      <c r="AY181" s="18" t="s">
        <v>199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8" t="s">
        <v>87</v>
      </c>
      <c r="BK181" s="232">
        <f>ROUND(I181*H181,2)</f>
        <v>0</v>
      </c>
      <c r="BL181" s="18" t="s">
        <v>273</v>
      </c>
      <c r="BM181" s="231" t="s">
        <v>551</v>
      </c>
    </row>
    <row r="182" s="2" customFormat="1" ht="16.5" customHeight="1">
      <c r="A182" s="39"/>
      <c r="B182" s="40"/>
      <c r="C182" s="220" t="s">
        <v>381</v>
      </c>
      <c r="D182" s="220" t="s">
        <v>201</v>
      </c>
      <c r="E182" s="221" t="s">
        <v>1529</v>
      </c>
      <c r="F182" s="222" t="s">
        <v>1530</v>
      </c>
      <c r="G182" s="223" t="s">
        <v>217</v>
      </c>
      <c r="H182" s="224">
        <v>12</v>
      </c>
      <c r="I182" s="225"/>
      <c r="J182" s="226">
        <f>ROUND(I182*H182,2)</f>
        <v>0</v>
      </c>
      <c r="K182" s="222" t="s">
        <v>357</v>
      </c>
      <c r="L182" s="45"/>
      <c r="M182" s="227" t="s">
        <v>1</v>
      </c>
      <c r="N182" s="228" t="s">
        <v>44</v>
      </c>
      <c r="O182" s="92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1" t="s">
        <v>273</v>
      </c>
      <c r="AT182" s="231" t="s">
        <v>201</v>
      </c>
      <c r="AU182" s="231" t="s">
        <v>89</v>
      </c>
      <c r="AY182" s="18" t="s">
        <v>199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8" t="s">
        <v>87</v>
      </c>
      <c r="BK182" s="232">
        <f>ROUND(I182*H182,2)</f>
        <v>0</v>
      </c>
      <c r="BL182" s="18" t="s">
        <v>273</v>
      </c>
      <c r="BM182" s="231" t="s">
        <v>560</v>
      </c>
    </row>
    <row r="183" s="2" customFormat="1" ht="16.5" customHeight="1">
      <c r="A183" s="39"/>
      <c r="B183" s="40"/>
      <c r="C183" s="220" t="s">
        <v>386</v>
      </c>
      <c r="D183" s="220" t="s">
        <v>201</v>
      </c>
      <c r="E183" s="221" t="s">
        <v>1531</v>
      </c>
      <c r="F183" s="222" t="s">
        <v>1532</v>
      </c>
      <c r="G183" s="223" t="s">
        <v>217</v>
      </c>
      <c r="H183" s="224">
        <v>34</v>
      </c>
      <c r="I183" s="225"/>
      <c r="J183" s="226">
        <f>ROUND(I183*H183,2)</f>
        <v>0</v>
      </c>
      <c r="K183" s="222" t="s">
        <v>357</v>
      </c>
      <c r="L183" s="45"/>
      <c r="M183" s="227" t="s">
        <v>1</v>
      </c>
      <c r="N183" s="228" t="s">
        <v>44</v>
      </c>
      <c r="O183" s="92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1" t="s">
        <v>273</v>
      </c>
      <c r="AT183" s="231" t="s">
        <v>201</v>
      </c>
      <c r="AU183" s="231" t="s">
        <v>89</v>
      </c>
      <c r="AY183" s="18" t="s">
        <v>199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8" t="s">
        <v>87</v>
      </c>
      <c r="BK183" s="232">
        <f>ROUND(I183*H183,2)</f>
        <v>0</v>
      </c>
      <c r="BL183" s="18" t="s">
        <v>273</v>
      </c>
      <c r="BM183" s="231" t="s">
        <v>572</v>
      </c>
    </row>
    <row r="184" s="2" customFormat="1" ht="16.5" customHeight="1">
      <c r="A184" s="39"/>
      <c r="B184" s="40"/>
      <c r="C184" s="220" t="s">
        <v>391</v>
      </c>
      <c r="D184" s="220" t="s">
        <v>201</v>
      </c>
      <c r="E184" s="221" t="s">
        <v>1533</v>
      </c>
      <c r="F184" s="222" t="s">
        <v>1534</v>
      </c>
      <c r="G184" s="223" t="s">
        <v>217</v>
      </c>
      <c r="H184" s="224">
        <v>300</v>
      </c>
      <c r="I184" s="225"/>
      <c r="J184" s="226">
        <f>ROUND(I184*H184,2)</f>
        <v>0</v>
      </c>
      <c r="K184" s="222" t="s">
        <v>357</v>
      </c>
      <c r="L184" s="45"/>
      <c r="M184" s="227" t="s">
        <v>1</v>
      </c>
      <c r="N184" s="228" t="s">
        <v>44</v>
      </c>
      <c r="O184" s="92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1" t="s">
        <v>273</v>
      </c>
      <c r="AT184" s="231" t="s">
        <v>201</v>
      </c>
      <c r="AU184" s="231" t="s">
        <v>89</v>
      </c>
      <c r="AY184" s="18" t="s">
        <v>199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8" t="s">
        <v>87</v>
      </c>
      <c r="BK184" s="232">
        <f>ROUND(I184*H184,2)</f>
        <v>0</v>
      </c>
      <c r="BL184" s="18" t="s">
        <v>273</v>
      </c>
      <c r="BM184" s="231" t="s">
        <v>584</v>
      </c>
    </row>
    <row r="185" s="2" customFormat="1" ht="16.5" customHeight="1">
      <c r="A185" s="39"/>
      <c r="B185" s="40"/>
      <c r="C185" s="220" t="s">
        <v>399</v>
      </c>
      <c r="D185" s="220" t="s">
        <v>201</v>
      </c>
      <c r="E185" s="221" t="s">
        <v>1535</v>
      </c>
      <c r="F185" s="222" t="s">
        <v>1536</v>
      </c>
      <c r="G185" s="223" t="s">
        <v>217</v>
      </c>
      <c r="H185" s="224">
        <v>120</v>
      </c>
      <c r="I185" s="225"/>
      <c r="J185" s="226">
        <f>ROUND(I185*H185,2)</f>
        <v>0</v>
      </c>
      <c r="K185" s="222" t="s">
        <v>357</v>
      </c>
      <c r="L185" s="45"/>
      <c r="M185" s="227" t="s">
        <v>1</v>
      </c>
      <c r="N185" s="228" t="s">
        <v>44</v>
      </c>
      <c r="O185" s="92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1" t="s">
        <v>273</v>
      </c>
      <c r="AT185" s="231" t="s">
        <v>201</v>
      </c>
      <c r="AU185" s="231" t="s">
        <v>89</v>
      </c>
      <c r="AY185" s="18" t="s">
        <v>199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8" t="s">
        <v>87</v>
      </c>
      <c r="BK185" s="232">
        <f>ROUND(I185*H185,2)</f>
        <v>0</v>
      </c>
      <c r="BL185" s="18" t="s">
        <v>273</v>
      </c>
      <c r="BM185" s="231" t="s">
        <v>599</v>
      </c>
    </row>
    <row r="186" s="2" customFormat="1" ht="16.5" customHeight="1">
      <c r="A186" s="39"/>
      <c r="B186" s="40"/>
      <c r="C186" s="220" t="s">
        <v>404</v>
      </c>
      <c r="D186" s="220" t="s">
        <v>201</v>
      </c>
      <c r="E186" s="221" t="s">
        <v>1537</v>
      </c>
      <c r="F186" s="222" t="s">
        <v>1538</v>
      </c>
      <c r="G186" s="223" t="s">
        <v>500</v>
      </c>
      <c r="H186" s="224">
        <v>1</v>
      </c>
      <c r="I186" s="225"/>
      <c r="J186" s="226">
        <f>ROUND(I186*H186,2)</f>
        <v>0</v>
      </c>
      <c r="K186" s="222" t="s">
        <v>357</v>
      </c>
      <c r="L186" s="45"/>
      <c r="M186" s="227" t="s">
        <v>1</v>
      </c>
      <c r="N186" s="228" t="s">
        <v>44</v>
      </c>
      <c r="O186" s="92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1" t="s">
        <v>273</v>
      </c>
      <c r="AT186" s="231" t="s">
        <v>201</v>
      </c>
      <c r="AU186" s="231" t="s">
        <v>89</v>
      </c>
      <c r="AY186" s="18" t="s">
        <v>199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8" t="s">
        <v>87</v>
      </c>
      <c r="BK186" s="232">
        <f>ROUND(I186*H186,2)</f>
        <v>0</v>
      </c>
      <c r="BL186" s="18" t="s">
        <v>273</v>
      </c>
      <c r="BM186" s="231" t="s">
        <v>610</v>
      </c>
    </row>
    <row r="187" s="2" customFormat="1" ht="16.5" customHeight="1">
      <c r="A187" s="39"/>
      <c r="B187" s="40"/>
      <c r="C187" s="220" t="s">
        <v>410</v>
      </c>
      <c r="D187" s="220" t="s">
        <v>201</v>
      </c>
      <c r="E187" s="221" t="s">
        <v>1539</v>
      </c>
      <c r="F187" s="222" t="s">
        <v>1540</v>
      </c>
      <c r="G187" s="223" t="s">
        <v>500</v>
      </c>
      <c r="H187" s="224">
        <v>1</v>
      </c>
      <c r="I187" s="225"/>
      <c r="J187" s="226">
        <f>ROUND(I187*H187,2)</f>
        <v>0</v>
      </c>
      <c r="K187" s="222" t="s">
        <v>357</v>
      </c>
      <c r="L187" s="45"/>
      <c r="M187" s="227" t="s">
        <v>1</v>
      </c>
      <c r="N187" s="228" t="s">
        <v>44</v>
      </c>
      <c r="O187" s="92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1" t="s">
        <v>273</v>
      </c>
      <c r="AT187" s="231" t="s">
        <v>201</v>
      </c>
      <c r="AU187" s="231" t="s">
        <v>89</v>
      </c>
      <c r="AY187" s="18" t="s">
        <v>199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8" t="s">
        <v>87</v>
      </c>
      <c r="BK187" s="232">
        <f>ROUND(I187*H187,2)</f>
        <v>0</v>
      </c>
      <c r="BL187" s="18" t="s">
        <v>273</v>
      </c>
      <c r="BM187" s="231" t="s">
        <v>621</v>
      </c>
    </row>
    <row r="188" s="2" customFormat="1" ht="16.5" customHeight="1">
      <c r="A188" s="39"/>
      <c r="B188" s="40"/>
      <c r="C188" s="220" t="s">
        <v>415</v>
      </c>
      <c r="D188" s="220" t="s">
        <v>201</v>
      </c>
      <c r="E188" s="221" t="s">
        <v>1541</v>
      </c>
      <c r="F188" s="222" t="s">
        <v>1542</v>
      </c>
      <c r="G188" s="223" t="s">
        <v>500</v>
      </c>
      <c r="H188" s="224">
        <v>1</v>
      </c>
      <c r="I188" s="225"/>
      <c r="J188" s="226">
        <f>ROUND(I188*H188,2)</f>
        <v>0</v>
      </c>
      <c r="K188" s="222" t="s">
        <v>357</v>
      </c>
      <c r="L188" s="45"/>
      <c r="M188" s="227" t="s">
        <v>1</v>
      </c>
      <c r="N188" s="228" t="s">
        <v>44</v>
      </c>
      <c r="O188" s="92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1" t="s">
        <v>273</v>
      </c>
      <c r="AT188" s="231" t="s">
        <v>201</v>
      </c>
      <c r="AU188" s="231" t="s">
        <v>89</v>
      </c>
      <c r="AY188" s="18" t="s">
        <v>199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8" t="s">
        <v>87</v>
      </c>
      <c r="BK188" s="232">
        <f>ROUND(I188*H188,2)</f>
        <v>0</v>
      </c>
      <c r="BL188" s="18" t="s">
        <v>273</v>
      </c>
      <c r="BM188" s="231" t="s">
        <v>630</v>
      </c>
    </row>
    <row r="189" s="2" customFormat="1">
      <c r="A189" s="39"/>
      <c r="B189" s="40"/>
      <c r="C189" s="41"/>
      <c r="D189" s="235" t="s">
        <v>239</v>
      </c>
      <c r="E189" s="41"/>
      <c r="F189" s="256" t="s">
        <v>1543</v>
      </c>
      <c r="G189" s="41"/>
      <c r="H189" s="41"/>
      <c r="I189" s="257"/>
      <c r="J189" s="41"/>
      <c r="K189" s="41"/>
      <c r="L189" s="45"/>
      <c r="M189" s="258"/>
      <c r="N189" s="259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239</v>
      </c>
      <c r="AU189" s="18" t="s">
        <v>89</v>
      </c>
    </row>
    <row r="190" s="2" customFormat="1" ht="24.15" customHeight="1">
      <c r="A190" s="39"/>
      <c r="B190" s="40"/>
      <c r="C190" s="220" t="s">
        <v>419</v>
      </c>
      <c r="D190" s="220" t="s">
        <v>201</v>
      </c>
      <c r="E190" s="221" t="s">
        <v>1544</v>
      </c>
      <c r="F190" s="222" t="s">
        <v>1545</v>
      </c>
      <c r="G190" s="223" t="s">
        <v>500</v>
      </c>
      <c r="H190" s="224">
        <v>1</v>
      </c>
      <c r="I190" s="225"/>
      <c r="J190" s="226">
        <f>ROUND(I190*H190,2)</f>
        <v>0</v>
      </c>
      <c r="K190" s="222" t="s">
        <v>357</v>
      </c>
      <c r="L190" s="45"/>
      <c r="M190" s="227" t="s">
        <v>1</v>
      </c>
      <c r="N190" s="228" t="s">
        <v>44</v>
      </c>
      <c r="O190" s="92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1" t="s">
        <v>273</v>
      </c>
      <c r="AT190" s="231" t="s">
        <v>201</v>
      </c>
      <c r="AU190" s="231" t="s">
        <v>89</v>
      </c>
      <c r="AY190" s="18" t="s">
        <v>199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8" t="s">
        <v>87</v>
      </c>
      <c r="BK190" s="232">
        <f>ROUND(I190*H190,2)</f>
        <v>0</v>
      </c>
      <c r="BL190" s="18" t="s">
        <v>273</v>
      </c>
      <c r="BM190" s="231" t="s">
        <v>638</v>
      </c>
    </row>
    <row r="191" s="2" customFormat="1" ht="16.5" customHeight="1">
      <c r="A191" s="39"/>
      <c r="B191" s="40"/>
      <c r="C191" s="220" t="s">
        <v>424</v>
      </c>
      <c r="D191" s="220" t="s">
        <v>201</v>
      </c>
      <c r="E191" s="221" t="s">
        <v>1546</v>
      </c>
      <c r="F191" s="222" t="s">
        <v>1547</v>
      </c>
      <c r="G191" s="223" t="s">
        <v>500</v>
      </c>
      <c r="H191" s="224">
        <v>1</v>
      </c>
      <c r="I191" s="225"/>
      <c r="J191" s="226">
        <f>ROUND(I191*H191,2)</f>
        <v>0</v>
      </c>
      <c r="K191" s="222" t="s">
        <v>357</v>
      </c>
      <c r="L191" s="45"/>
      <c r="M191" s="227" t="s">
        <v>1</v>
      </c>
      <c r="N191" s="228" t="s">
        <v>44</v>
      </c>
      <c r="O191" s="92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1" t="s">
        <v>273</v>
      </c>
      <c r="AT191" s="231" t="s">
        <v>201</v>
      </c>
      <c r="AU191" s="231" t="s">
        <v>89</v>
      </c>
      <c r="AY191" s="18" t="s">
        <v>199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8" t="s">
        <v>87</v>
      </c>
      <c r="BK191" s="232">
        <f>ROUND(I191*H191,2)</f>
        <v>0</v>
      </c>
      <c r="BL191" s="18" t="s">
        <v>273</v>
      </c>
      <c r="BM191" s="231" t="s">
        <v>650</v>
      </c>
    </row>
    <row r="192" s="2" customFormat="1">
      <c r="A192" s="39"/>
      <c r="B192" s="40"/>
      <c r="C192" s="41"/>
      <c r="D192" s="235" t="s">
        <v>239</v>
      </c>
      <c r="E192" s="41"/>
      <c r="F192" s="256" t="s">
        <v>1548</v>
      </c>
      <c r="G192" s="41"/>
      <c r="H192" s="41"/>
      <c r="I192" s="257"/>
      <c r="J192" s="41"/>
      <c r="K192" s="41"/>
      <c r="L192" s="45"/>
      <c r="M192" s="258"/>
      <c r="N192" s="259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239</v>
      </c>
      <c r="AU192" s="18" t="s">
        <v>89</v>
      </c>
    </row>
    <row r="193" s="2" customFormat="1" ht="16.5" customHeight="1">
      <c r="A193" s="39"/>
      <c r="B193" s="40"/>
      <c r="C193" s="220" t="s">
        <v>428</v>
      </c>
      <c r="D193" s="220" t="s">
        <v>201</v>
      </c>
      <c r="E193" s="221" t="s">
        <v>1549</v>
      </c>
      <c r="F193" s="222" t="s">
        <v>1550</v>
      </c>
      <c r="G193" s="223" t="s">
        <v>500</v>
      </c>
      <c r="H193" s="224">
        <v>1</v>
      </c>
      <c r="I193" s="225"/>
      <c r="J193" s="226">
        <f>ROUND(I193*H193,2)</f>
        <v>0</v>
      </c>
      <c r="K193" s="222" t="s">
        <v>357</v>
      </c>
      <c r="L193" s="45"/>
      <c r="M193" s="227" t="s">
        <v>1</v>
      </c>
      <c r="N193" s="228" t="s">
        <v>44</v>
      </c>
      <c r="O193" s="92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1" t="s">
        <v>273</v>
      </c>
      <c r="AT193" s="231" t="s">
        <v>201</v>
      </c>
      <c r="AU193" s="231" t="s">
        <v>89</v>
      </c>
      <c r="AY193" s="18" t="s">
        <v>199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8" t="s">
        <v>87</v>
      </c>
      <c r="BK193" s="232">
        <f>ROUND(I193*H193,2)</f>
        <v>0</v>
      </c>
      <c r="BL193" s="18" t="s">
        <v>273</v>
      </c>
      <c r="BM193" s="231" t="s">
        <v>659</v>
      </c>
    </row>
    <row r="194" s="2" customFormat="1">
      <c r="A194" s="39"/>
      <c r="B194" s="40"/>
      <c r="C194" s="41"/>
      <c r="D194" s="235" t="s">
        <v>239</v>
      </c>
      <c r="E194" s="41"/>
      <c r="F194" s="256" t="s">
        <v>1551</v>
      </c>
      <c r="G194" s="41"/>
      <c r="H194" s="41"/>
      <c r="I194" s="257"/>
      <c r="J194" s="41"/>
      <c r="K194" s="41"/>
      <c r="L194" s="45"/>
      <c r="M194" s="258"/>
      <c r="N194" s="259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239</v>
      </c>
      <c r="AU194" s="18" t="s">
        <v>89</v>
      </c>
    </row>
    <row r="195" s="12" customFormat="1" ht="25.92" customHeight="1">
      <c r="A195" s="12"/>
      <c r="B195" s="204"/>
      <c r="C195" s="205"/>
      <c r="D195" s="206" t="s">
        <v>78</v>
      </c>
      <c r="E195" s="207" t="s">
        <v>1430</v>
      </c>
      <c r="F195" s="207" t="s">
        <v>1431</v>
      </c>
      <c r="G195" s="205"/>
      <c r="H195" s="205"/>
      <c r="I195" s="208"/>
      <c r="J195" s="209">
        <f>BK195</f>
        <v>0</v>
      </c>
      <c r="K195" s="205"/>
      <c r="L195" s="210"/>
      <c r="M195" s="211"/>
      <c r="N195" s="212"/>
      <c r="O195" s="212"/>
      <c r="P195" s="213">
        <f>SUM(P196:P203)</f>
        <v>0</v>
      </c>
      <c r="Q195" s="212"/>
      <c r="R195" s="213">
        <f>SUM(R196:R203)</f>
        <v>0</v>
      </c>
      <c r="S195" s="212"/>
      <c r="T195" s="214">
        <f>SUM(T196:T203)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5" t="s">
        <v>205</v>
      </c>
      <c r="AT195" s="216" t="s">
        <v>78</v>
      </c>
      <c r="AU195" s="216" t="s">
        <v>79</v>
      </c>
      <c r="AY195" s="215" t="s">
        <v>199</v>
      </c>
      <c r="BK195" s="217">
        <f>SUM(BK196:BK203)</f>
        <v>0</v>
      </c>
    </row>
    <row r="196" s="2" customFormat="1" ht="24.15" customHeight="1">
      <c r="A196" s="39"/>
      <c r="B196" s="40"/>
      <c r="C196" s="220" t="s">
        <v>437</v>
      </c>
      <c r="D196" s="220" t="s">
        <v>201</v>
      </c>
      <c r="E196" s="221" t="s">
        <v>1552</v>
      </c>
      <c r="F196" s="222" t="s">
        <v>1553</v>
      </c>
      <c r="G196" s="223" t="s">
        <v>500</v>
      </c>
      <c r="H196" s="224">
        <v>1</v>
      </c>
      <c r="I196" s="225"/>
      <c r="J196" s="226">
        <f>ROUND(I196*H196,2)</f>
        <v>0</v>
      </c>
      <c r="K196" s="222" t="s">
        <v>357</v>
      </c>
      <c r="L196" s="45"/>
      <c r="M196" s="227" t="s">
        <v>1</v>
      </c>
      <c r="N196" s="228" t="s">
        <v>44</v>
      </c>
      <c r="O196" s="92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1" t="s">
        <v>1435</v>
      </c>
      <c r="AT196" s="231" t="s">
        <v>201</v>
      </c>
      <c r="AU196" s="231" t="s">
        <v>87</v>
      </c>
      <c r="AY196" s="18" t="s">
        <v>199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8" t="s">
        <v>87</v>
      </c>
      <c r="BK196" s="232">
        <f>ROUND(I196*H196,2)</f>
        <v>0</v>
      </c>
      <c r="BL196" s="18" t="s">
        <v>1435</v>
      </c>
      <c r="BM196" s="231" t="s">
        <v>672</v>
      </c>
    </row>
    <row r="197" s="2" customFormat="1" ht="24.15" customHeight="1">
      <c r="A197" s="39"/>
      <c r="B197" s="40"/>
      <c r="C197" s="220" t="s">
        <v>441</v>
      </c>
      <c r="D197" s="220" t="s">
        <v>201</v>
      </c>
      <c r="E197" s="221" t="s">
        <v>1554</v>
      </c>
      <c r="F197" s="222" t="s">
        <v>1555</v>
      </c>
      <c r="G197" s="223" t="s">
        <v>500</v>
      </c>
      <c r="H197" s="224">
        <v>1</v>
      </c>
      <c r="I197" s="225"/>
      <c r="J197" s="226">
        <f>ROUND(I197*H197,2)</f>
        <v>0</v>
      </c>
      <c r="K197" s="222" t="s">
        <v>357</v>
      </c>
      <c r="L197" s="45"/>
      <c r="M197" s="227" t="s">
        <v>1</v>
      </c>
      <c r="N197" s="228" t="s">
        <v>44</v>
      </c>
      <c r="O197" s="92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1" t="s">
        <v>1435</v>
      </c>
      <c r="AT197" s="231" t="s">
        <v>201</v>
      </c>
      <c r="AU197" s="231" t="s">
        <v>87</v>
      </c>
      <c r="AY197" s="18" t="s">
        <v>199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8" t="s">
        <v>87</v>
      </c>
      <c r="BK197" s="232">
        <f>ROUND(I197*H197,2)</f>
        <v>0</v>
      </c>
      <c r="BL197" s="18" t="s">
        <v>1435</v>
      </c>
      <c r="BM197" s="231" t="s">
        <v>685</v>
      </c>
    </row>
    <row r="198" s="2" customFormat="1" ht="21.75" customHeight="1">
      <c r="A198" s="39"/>
      <c r="B198" s="40"/>
      <c r="C198" s="220" t="s">
        <v>445</v>
      </c>
      <c r="D198" s="220" t="s">
        <v>201</v>
      </c>
      <c r="E198" s="221" t="s">
        <v>1556</v>
      </c>
      <c r="F198" s="222" t="s">
        <v>1557</v>
      </c>
      <c r="G198" s="223" t="s">
        <v>500</v>
      </c>
      <c r="H198" s="224">
        <v>1</v>
      </c>
      <c r="I198" s="225"/>
      <c r="J198" s="226">
        <f>ROUND(I198*H198,2)</f>
        <v>0</v>
      </c>
      <c r="K198" s="222" t="s">
        <v>357</v>
      </c>
      <c r="L198" s="45"/>
      <c r="M198" s="227" t="s">
        <v>1</v>
      </c>
      <c r="N198" s="228" t="s">
        <v>44</v>
      </c>
      <c r="O198" s="92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1" t="s">
        <v>1435</v>
      </c>
      <c r="AT198" s="231" t="s">
        <v>201</v>
      </c>
      <c r="AU198" s="231" t="s">
        <v>87</v>
      </c>
      <c r="AY198" s="18" t="s">
        <v>199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8" t="s">
        <v>87</v>
      </c>
      <c r="BK198" s="232">
        <f>ROUND(I198*H198,2)</f>
        <v>0</v>
      </c>
      <c r="BL198" s="18" t="s">
        <v>1435</v>
      </c>
      <c r="BM198" s="231" t="s">
        <v>695</v>
      </c>
    </row>
    <row r="199" s="2" customFormat="1" ht="16.5" customHeight="1">
      <c r="A199" s="39"/>
      <c r="B199" s="40"/>
      <c r="C199" s="220" t="s">
        <v>449</v>
      </c>
      <c r="D199" s="220" t="s">
        <v>201</v>
      </c>
      <c r="E199" s="221" t="s">
        <v>1558</v>
      </c>
      <c r="F199" s="222" t="s">
        <v>1559</v>
      </c>
      <c r="G199" s="223" t="s">
        <v>500</v>
      </c>
      <c r="H199" s="224">
        <v>1</v>
      </c>
      <c r="I199" s="225"/>
      <c r="J199" s="226">
        <f>ROUND(I199*H199,2)</f>
        <v>0</v>
      </c>
      <c r="K199" s="222" t="s">
        <v>357</v>
      </c>
      <c r="L199" s="45"/>
      <c r="M199" s="227" t="s">
        <v>1</v>
      </c>
      <c r="N199" s="228" t="s">
        <v>44</v>
      </c>
      <c r="O199" s="92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1" t="s">
        <v>1435</v>
      </c>
      <c r="AT199" s="231" t="s">
        <v>201</v>
      </c>
      <c r="AU199" s="231" t="s">
        <v>87</v>
      </c>
      <c r="AY199" s="18" t="s">
        <v>199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8" t="s">
        <v>87</v>
      </c>
      <c r="BK199" s="232">
        <f>ROUND(I199*H199,2)</f>
        <v>0</v>
      </c>
      <c r="BL199" s="18" t="s">
        <v>1435</v>
      </c>
      <c r="BM199" s="231" t="s">
        <v>702</v>
      </c>
    </row>
    <row r="200" s="2" customFormat="1" ht="24.15" customHeight="1">
      <c r="A200" s="39"/>
      <c r="B200" s="40"/>
      <c r="C200" s="220" t="s">
        <v>454</v>
      </c>
      <c r="D200" s="220" t="s">
        <v>201</v>
      </c>
      <c r="E200" s="221" t="s">
        <v>1560</v>
      </c>
      <c r="F200" s="222" t="s">
        <v>1561</v>
      </c>
      <c r="G200" s="223" t="s">
        <v>500</v>
      </c>
      <c r="H200" s="224">
        <v>1</v>
      </c>
      <c r="I200" s="225"/>
      <c r="J200" s="226">
        <f>ROUND(I200*H200,2)</f>
        <v>0</v>
      </c>
      <c r="K200" s="222" t="s">
        <v>357</v>
      </c>
      <c r="L200" s="45"/>
      <c r="M200" s="227" t="s">
        <v>1</v>
      </c>
      <c r="N200" s="228" t="s">
        <v>44</v>
      </c>
      <c r="O200" s="92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1" t="s">
        <v>1435</v>
      </c>
      <c r="AT200" s="231" t="s">
        <v>201</v>
      </c>
      <c r="AU200" s="231" t="s">
        <v>87</v>
      </c>
      <c r="AY200" s="18" t="s">
        <v>199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8" t="s">
        <v>87</v>
      </c>
      <c r="BK200" s="232">
        <f>ROUND(I200*H200,2)</f>
        <v>0</v>
      </c>
      <c r="BL200" s="18" t="s">
        <v>1435</v>
      </c>
      <c r="BM200" s="231" t="s">
        <v>711</v>
      </c>
    </row>
    <row r="201" s="2" customFormat="1" ht="16.5" customHeight="1">
      <c r="A201" s="39"/>
      <c r="B201" s="40"/>
      <c r="C201" s="220" t="s">
        <v>458</v>
      </c>
      <c r="D201" s="220" t="s">
        <v>201</v>
      </c>
      <c r="E201" s="221" t="s">
        <v>1562</v>
      </c>
      <c r="F201" s="222" t="s">
        <v>1563</v>
      </c>
      <c r="G201" s="223" t="s">
        <v>500</v>
      </c>
      <c r="H201" s="224">
        <v>1</v>
      </c>
      <c r="I201" s="225"/>
      <c r="J201" s="226">
        <f>ROUND(I201*H201,2)</f>
        <v>0</v>
      </c>
      <c r="K201" s="222" t="s">
        <v>357</v>
      </c>
      <c r="L201" s="45"/>
      <c r="M201" s="227" t="s">
        <v>1</v>
      </c>
      <c r="N201" s="228" t="s">
        <v>44</v>
      </c>
      <c r="O201" s="92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1" t="s">
        <v>1435</v>
      </c>
      <c r="AT201" s="231" t="s">
        <v>201</v>
      </c>
      <c r="AU201" s="231" t="s">
        <v>87</v>
      </c>
      <c r="AY201" s="18" t="s">
        <v>199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8" t="s">
        <v>87</v>
      </c>
      <c r="BK201" s="232">
        <f>ROUND(I201*H201,2)</f>
        <v>0</v>
      </c>
      <c r="BL201" s="18" t="s">
        <v>1435</v>
      </c>
      <c r="BM201" s="231" t="s">
        <v>718</v>
      </c>
    </row>
    <row r="202" s="2" customFormat="1" ht="16.5" customHeight="1">
      <c r="A202" s="39"/>
      <c r="B202" s="40"/>
      <c r="C202" s="220" t="s">
        <v>463</v>
      </c>
      <c r="D202" s="220" t="s">
        <v>201</v>
      </c>
      <c r="E202" s="221" t="s">
        <v>1564</v>
      </c>
      <c r="F202" s="222" t="s">
        <v>1565</v>
      </c>
      <c r="G202" s="223" t="s">
        <v>500</v>
      </c>
      <c r="H202" s="224">
        <v>1</v>
      </c>
      <c r="I202" s="225"/>
      <c r="J202" s="226">
        <f>ROUND(I202*H202,2)</f>
        <v>0</v>
      </c>
      <c r="K202" s="222" t="s">
        <v>357</v>
      </c>
      <c r="L202" s="45"/>
      <c r="M202" s="227" t="s">
        <v>1</v>
      </c>
      <c r="N202" s="228" t="s">
        <v>44</v>
      </c>
      <c r="O202" s="92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1" t="s">
        <v>1435</v>
      </c>
      <c r="AT202" s="231" t="s">
        <v>201</v>
      </c>
      <c r="AU202" s="231" t="s">
        <v>87</v>
      </c>
      <c r="AY202" s="18" t="s">
        <v>199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8" t="s">
        <v>87</v>
      </c>
      <c r="BK202" s="232">
        <f>ROUND(I202*H202,2)</f>
        <v>0</v>
      </c>
      <c r="BL202" s="18" t="s">
        <v>1435</v>
      </c>
      <c r="BM202" s="231" t="s">
        <v>728</v>
      </c>
    </row>
    <row r="203" s="2" customFormat="1" ht="21.75" customHeight="1">
      <c r="A203" s="39"/>
      <c r="B203" s="40"/>
      <c r="C203" s="220" t="s">
        <v>467</v>
      </c>
      <c r="D203" s="220" t="s">
        <v>201</v>
      </c>
      <c r="E203" s="221" t="s">
        <v>1566</v>
      </c>
      <c r="F203" s="222" t="s">
        <v>1567</v>
      </c>
      <c r="G203" s="223" t="s">
        <v>500</v>
      </c>
      <c r="H203" s="224">
        <v>1</v>
      </c>
      <c r="I203" s="225"/>
      <c r="J203" s="226">
        <f>ROUND(I203*H203,2)</f>
        <v>0</v>
      </c>
      <c r="K203" s="222" t="s">
        <v>357</v>
      </c>
      <c r="L203" s="45"/>
      <c r="M203" s="295" t="s">
        <v>1</v>
      </c>
      <c r="N203" s="296" t="s">
        <v>44</v>
      </c>
      <c r="O203" s="293"/>
      <c r="P203" s="297">
        <f>O203*H203</f>
        <v>0</v>
      </c>
      <c r="Q203" s="297">
        <v>0</v>
      </c>
      <c r="R203" s="297">
        <f>Q203*H203</f>
        <v>0</v>
      </c>
      <c r="S203" s="297">
        <v>0</v>
      </c>
      <c r="T203" s="298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1" t="s">
        <v>1435</v>
      </c>
      <c r="AT203" s="231" t="s">
        <v>201</v>
      </c>
      <c r="AU203" s="231" t="s">
        <v>87</v>
      </c>
      <c r="AY203" s="18" t="s">
        <v>199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8" t="s">
        <v>87</v>
      </c>
      <c r="BK203" s="232">
        <f>ROUND(I203*H203,2)</f>
        <v>0</v>
      </c>
      <c r="BL203" s="18" t="s">
        <v>1435</v>
      </c>
      <c r="BM203" s="231" t="s">
        <v>739</v>
      </c>
    </row>
    <row r="204" s="2" customFormat="1" ht="6.96" customHeight="1">
      <c r="A204" s="39"/>
      <c r="B204" s="67"/>
      <c r="C204" s="68"/>
      <c r="D204" s="68"/>
      <c r="E204" s="68"/>
      <c r="F204" s="68"/>
      <c r="G204" s="68"/>
      <c r="H204" s="68"/>
      <c r="I204" s="68"/>
      <c r="J204" s="68"/>
      <c r="K204" s="68"/>
      <c r="L204" s="45"/>
      <c r="M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</row>
  </sheetData>
  <sheetProtection sheet="1" autoFilter="0" formatColumns="0" formatRows="0" objects="1" scenarios="1" spinCount="100000" saltValue="QrH/qU9cCaVD2tY3IpVgZBmrT5kz2LVMpYo8aE5ckWKmFQKonKmaZ8aNPPQ7t/gpmU8xqKbjjCnXeZ7EZVRykQ==" hashValue="cKEPY7Zs9MC1yVI39ALPQuYh2yjZR6MbQLqxM4FppdO8kc9MomLOTaIweBGu3ZWpDGkAHyECMN6JxnjbfpYcpw==" algorithmName="SHA-512" password="CC35"/>
  <autoFilter ref="C118:K203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89</v>
      </c>
    </row>
    <row r="4" hidden="1" s="1" customFormat="1" ht="24.96" customHeight="1">
      <c r="B4" s="21"/>
      <c r="D4" s="140" t="s">
        <v>104</v>
      </c>
      <c r="L4" s="21"/>
      <c r="M4" s="141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2" t="s">
        <v>16</v>
      </c>
      <c r="L6" s="21"/>
    </row>
    <row r="7" hidden="1" s="1" customFormat="1" ht="26.25" customHeight="1">
      <c r="B7" s="21"/>
      <c r="E7" s="143" t="str">
        <f>'Rekapitulace stavby'!K6</f>
        <v>STAVEBNÍ ÚPRAVY SVAŘOVNY na pozemku parc. č. st. 272, v k. ú. Jičín</v>
      </c>
      <c r="F7" s="142"/>
      <c r="G7" s="142"/>
      <c r="H7" s="142"/>
      <c r="L7" s="21"/>
    </row>
    <row r="8" hidden="1" s="2" customFormat="1" ht="12" customHeight="1">
      <c r="A8" s="39"/>
      <c r="B8" s="45"/>
      <c r="C8" s="39"/>
      <c r="D8" s="142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4" t="s">
        <v>1568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18. 3. 2025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2" t="s">
        <v>29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2" t="s">
        <v>31</v>
      </c>
      <c r="E20" s="39"/>
      <c r="F20" s="39"/>
      <c r="G20" s="39"/>
      <c r="H20" s="39"/>
      <c r="I20" s="142" t="s">
        <v>25</v>
      </c>
      <c r="J20" s="145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5" t="s">
        <v>33</v>
      </c>
      <c r="F21" s="39"/>
      <c r="G21" s="39"/>
      <c r="H21" s="39"/>
      <c r="I21" s="142" t="s">
        <v>28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2" t="s">
        <v>35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28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2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43.25" customHeight="1">
      <c r="A27" s="147"/>
      <c r="B27" s="148"/>
      <c r="C27" s="147"/>
      <c r="D27" s="147"/>
      <c r="E27" s="149" t="s">
        <v>38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2" t="s">
        <v>39</v>
      </c>
      <c r="E30" s="39"/>
      <c r="F30" s="39"/>
      <c r="G30" s="39"/>
      <c r="H30" s="39"/>
      <c r="I30" s="39"/>
      <c r="J30" s="153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4" t="s">
        <v>41</v>
      </c>
      <c r="G32" s="39"/>
      <c r="H32" s="39"/>
      <c r="I32" s="154" t="s">
        <v>40</v>
      </c>
      <c r="J32" s="154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5" t="s">
        <v>43</v>
      </c>
      <c r="E33" s="142" t="s">
        <v>44</v>
      </c>
      <c r="F33" s="156">
        <f>ROUND((SUM(BE122:BE155)),  2)</f>
        <v>0</v>
      </c>
      <c r="G33" s="39"/>
      <c r="H33" s="39"/>
      <c r="I33" s="157">
        <v>0.20999999999999999</v>
      </c>
      <c r="J33" s="156">
        <f>ROUND(((SUM(BE122:BE155))*I33),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2" t="s">
        <v>45</v>
      </c>
      <c r="F34" s="156">
        <f>ROUND((SUM(BF122:BF155)),  2)</f>
        <v>0</v>
      </c>
      <c r="G34" s="39"/>
      <c r="H34" s="39"/>
      <c r="I34" s="157">
        <v>0.12</v>
      </c>
      <c r="J34" s="156">
        <f>ROUND(((SUM(BF122:BF155))*I34),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46</v>
      </c>
      <c r="F35" s="156">
        <f>ROUND((SUM(BG122:BG155)),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47</v>
      </c>
      <c r="F36" s="156">
        <f>ROUND((SUM(BH122:BH155)),  2)</f>
        <v>0</v>
      </c>
      <c r="G36" s="39"/>
      <c r="H36" s="39"/>
      <c r="I36" s="157">
        <v>0.12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48</v>
      </c>
      <c r="F37" s="156">
        <f>ROUND((SUM(BI122:BI155)),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8"/>
      <c r="D39" s="159" t="s">
        <v>49</v>
      </c>
      <c r="E39" s="160"/>
      <c r="F39" s="160"/>
      <c r="G39" s="161" t="s">
        <v>50</v>
      </c>
      <c r="H39" s="162" t="s">
        <v>51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5" t="s">
        <v>52</v>
      </c>
      <c r="E50" s="166"/>
      <c r="F50" s="166"/>
      <c r="G50" s="165" t="s">
        <v>53</v>
      </c>
      <c r="H50" s="166"/>
      <c r="I50" s="166"/>
      <c r="J50" s="166"/>
      <c r="K50" s="166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7" t="s">
        <v>54</v>
      </c>
      <c r="E61" s="168"/>
      <c r="F61" s="169" t="s">
        <v>55</v>
      </c>
      <c r="G61" s="167" t="s">
        <v>54</v>
      </c>
      <c r="H61" s="168"/>
      <c r="I61" s="168"/>
      <c r="J61" s="170" t="s">
        <v>55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5" t="s">
        <v>56</v>
      </c>
      <c r="E65" s="171"/>
      <c r="F65" s="171"/>
      <c r="G65" s="165" t="s">
        <v>57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7" t="s">
        <v>54</v>
      </c>
      <c r="E76" s="168"/>
      <c r="F76" s="169" t="s">
        <v>55</v>
      </c>
      <c r="G76" s="167" t="s">
        <v>54</v>
      </c>
      <c r="H76" s="168"/>
      <c r="I76" s="168"/>
      <c r="J76" s="170" t="s">
        <v>55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6" t="str">
        <f>E7</f>
        <v>STAVEBNÍ ÚPRAVY SVAŘOVNY na pozemku parc. č. st. 272, v k. ú. Jičín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parc. č. st. 272, v k. ú. Jičín</v>
      </c>
      <c r="G89" s="41"/>
      <c r="H89" s="41"/>
      <c r="I89" s="33" t="s">
        <v>22</v>
      </c>
      <c r="J89" s="80" t="str">
        <f>IF(J12="","",J12)</f>
        <v>18. 3. 2025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VOŠ a SPŠ, Jičín, Pod Koželuhy 100, 506 01 Jičín</v>
      </c>
      <c r="G91" s="41"/>
      <c r="H91" s="41"/>
      <c r="I91" s="33" t="s">
        <v>31</v>
      </c>
      <c r="J91" s="37" t="str">
        <f>E21</f>
        <v>Ing. Pavel Kubík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150</v>
      </c>
      <c r="D94" s="178"/>
      <c r="E94" s="178"/>
      <c r="F94" s="178"/>
      <c r="G94" s="178"/>
      <c r="H94" s="178"/>
      <c r="I94" s="178"/>
      <c r="J94" s="179" t="s">
        <v>151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152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153</v>
      </c>
    </row>
    <row r="97" s="9" customFormat="1" ht="24.96" customHeight="1">
      <c r="A97" s="9"/>
      <c r="B97" s="181"/>
      <c r="C97" s="182"/>
      <c r="D97" s="183" t="s">
        <v>1568</v>
      </c>
      <c r="E97" s="184"/>
      <c r="F97" s="184"/>
      <c r="G97" s="184"/>
      <c r="H97" s="184"/>
      <c r="I97" s="184"/>
      <c r="J97" s="185">
        <f>J123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1569</v>
      </c>
      <c r="E98" s="190"/>
      <c r="F98" s="190"/>
      <c r="G98" s="190"/>
      <c r="H98" s="190"/>
      <c r="I98" s="190"/>
      <c r="J98" s="191">
        <f>J124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1570</v>
      </c>
      <c r="E99" s="190"/>
      <c r="F99" s="190"/>
      <c r="G99" s="190"/>
      <c r="H99" s="190"/>
      <c r="I99" s="190"/>
      <c r="J99" s="191">
        <f>J128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1571</v>
      </c>
      <c r="E100" s="190"/>
      <c r="F100" s="190"/>
      <c r="G100" s="190"/>
      <c r="H100" s="190"/>
      <c r="I100" s="190"/>
      <c r="J100" s="191">
        <f>J140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1572</v>
      </c>
      <c r="E101" s="190"/>
      <c r="F101" s="190"/>
      <c r="G101" s="190"/>
      <c r="H101" s="190"/>
      <c r="I101" s="190"/>
      <c r="J101" s="191">
        <f>J148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1573</v>
      </c>
      <c r="E102" s="190"/>
      <c r="F102" s="190"/>
      <c r="G102" s="190"/>
      <c r="H102" s="190"/>
      <c r="I102" s="190"/>
      <c r="J102" s="191">
        <f>J150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184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6.25" customHeight="1">
      <c r="A112" s="39"/>
      <c r="B112" s="40"/>
      <c r="C112" s="41"/>
      <c r="D112" s="41"/>
      <c r="E112" s="176" t="str">
        <f>E7</f>
        <v>STAVEBNÍ ÚPRAVY SVAŘOVNY na pozemku parc. č. st. 272, v k. ú. Jičín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117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VRN - Vedlejší rozpočtové náklady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parc. č. st. 272, v k. ú. Jičín</v>
      </c>
      <c r="G116" s="41"/>
      <c r="H116" s="41"/>
      <c r="I116" s="33" t="s">
        <v>22</v>
      </c>
      <c r="J116" s="80" t="str">
        <f>IF(J12="","",J12)</f>
        <v>18. 3. 2025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VOŠ a SPŠ, Jičín, Pod Koželuhy 100, 506 01 Jičín</v>
      </c>
      <c r="G118" s="41"/>
      <c r="H118" s="41"/>
      <c r="I118" s="33" t="s">
        <v>31</v>
      </c>
      <c r="J118" s="37" t="str">
        <f>E21</f>
        <v>Ing. Pavel Kubík s.r.o.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29</v>
      </c>
      <c r="D119" s="41"/>
      <c r="E119" s="41"/>
      <c r="F119" s="28" t="str">
        <f>IF(E18="","",E18)</f>
        <v>Vyplň údaj</v>
      </c>
      <c r="G119" s="41"/>
      <c r="H119" s="41"/>
      <c r="I119" s="33" t="s">
        <v>35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3"/>
      <c r="B121" s="194"/>
      <c r="C121" s="195" t="s">
        <v>185</v>
      </c>
      <c r="D121" s="196" t="s">
        <v>64</v>
      </c>
      <c r="E121" s="196" t="s">
        <v>60</v>
      </c>
      <c r="F121" s="196" t="s">
        <v>61</v>
      </c>
      <c r="G121" s="196" t="s">
        <v>186</v>
      </c>
      <c r="H121" s="196" t="s">
        <v>187</v>
      </c>
      <c r="I121" s="196" t="s">
        <v>188</v>
      </c>
      <c r="J121" s="196" t="s">
        <v>151</v>
      </c>
      <c r="K121" s="197" t="s">
        <v>189</v>
      </c>
      <c r="L121" s="198"/>
      <c r="M121" s="101" t="s">
        <v>1</v>
      </c>
      <c r="N121" s="102" t="s">
        <v>43</v>
      </c>
      <c r="O121" s="102" t="s">
        <v>190</v>
      </c>
      <c r="P121" s="102" t="s">
        <v>191</v>
      </c>
      <c r="Q121" s="102" t="s">
        <v>192</v>
      </c>
      <c r="R121" s="102" t="s">
        <v>193</v>
      </c>
      <c r="S121" s="102" t="s">
        <v>194</v>
      </c>
      <c r="T121" s="103" t="s">
        <v>195</v>
      </c>
      <c r="U121" s="193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</row>
    <row r="122" s="2" customFormat="1" ht="22.8" customHeight="1">
      <c r="A122" s="39"/>
      <c r="B122" s="40"/>
      <c r="C122" s="108" t="s">
        <v>196</v>
      </c>
      <c r="D122" s="41"/>
      <c r="E122" s="41"/>
      <c r="F122" s="41"/>
      <c r="G122" s="41"/>
      <c r="H122" s="41"/>
      <c r="I122" s="41"/>
      <c r="J122" s="199">
        <f>BK122</f>
        <v>0</v>
      </c>
      <c r="K122" s="41"/>
      <c r="L122" s="45"/>
      <c r="M122" s="104"/>
      <c r="N122" s="200"/>
      <c r="O122" s="105"/>
      <c r="P122" s="201">
        <f>P123</f>
        <v>0</v>
      </c>
      <c r="Q122" s="105"/>
      <c r="R122" s="201">
        <f>R123</f>
        <v>0</v>
      </c>
      <c r="S122" s="105"/>
      <c r="T122" s="202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78</v>
      </c>
      <c r="AU122" s="18" t="s">
        <v>153</v>
      </c>
      <c r="BK122" s="203">
        <f>BK123</f>
        <v>0</v>
      </c>
    </row>
    <row r="123" s="12" customFormat="1" ht="25.92" customHeight="1">
      <c r="A123" s="12"/>
      <c r="B123" s="204"/>
      <c r="C123" s="205"/>
      <c r="D123" s="206" t="s">
        <v>78</v>
      </c>
      <c r="E123" s="207" t="s">
        <v>93</v>
      </c>
      <c r="F123" s="207" t="s">
        <v>94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P124+P128+P140+P148+P150</f>
        <v>0</v>
      </c>
      <c r="Q123" s="212"/>
      <c r="R123" s="213">
        <f>R124+R128+R140+R148+R150</f>
        <v>0</v>
      </c>
      <c r="S123" s="212"/>
      <c r="T123" s="214">
        <f>T124+T128+T140+T148+T150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222</v>
      </c>
      <c r="AT123" s="216" t="s">
        <v>78</v>
      </c>
      <c r="AU123" s="216" t="s">
        <v>79</v>
      </c>
      <c r="AY123" s="215" t="s">
        <v>199</v>
      </c>
      <c r="BK123" s="217">
        <f>BK124+BK128+BK140+BK148+BK150</f>
        <v>0</v>
      </c>
    </row>
    <row r="124" s="12" customFormat="1" ht="22.8" customHeight="1">
      <c r="A124" s="12"/>
      <c r="B124" s="204"/>
      <c r="C124" s="205"/>
      <c r="D124" s="206" t="s">
        <v>78</v>
      </c>
      <c r="E124" s="218" t="s">
        <v>1574</v>
      </c>
      <c r="F124" s="218" t="s">
        <v>1575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SUM(P125:P127)</f>
        <v>0</v>
      </c>
      <c r="Q124" s="212"/>
      <c r="R124" s="213">
        <f>SUM(R125:R127)</f>
        <v>0</v>
      </c>
      <c r="S124" s="212"/>
      <c r="T124" s="214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222</v>
      </c>
      <c r="AT124" s="216" t="s">
        <v>78</v>
      </c>
      <c r="AU124" s="216" t="s">
        <v>87</v>
      </c>
      <c r="AY124" s="215" t="s">
        <v>199</v>
      </c>
      <c r="BK124" s="217">
        <f>SUM(BK125:BK127)</f>
        <v>0</v>
      </c>
    </row>
    <row r="125" s="2" customFormat="1" ht="16.5" customHeight="1">
      <c r="A125" s="39"/>
      <c r="B125" s="40"/>
      <c r="C125" s="220" t="s">
        <v>87</v>
      </c>
      <c r="D125" s="220" t="s">
        <v>201</v>
      </c>
      <c r="E125" s="221" t="s">
        <v>1576</v>
      </c>
      <c r="F125" s="222" t="s">
        <v>1577</v>
      </c>
      <c r="G125" s="223" t="s">
        <v>1578</v>
      </c>
      <c r="H125" s="224">
        <v>1</v>
      </c>
      <c r="I125" s="225"/>
      <c r="J125" s="226">
        <f>ROUND(I125*H125,2)</f>
        <v>0</v>
      </c>
      <c r="K125" s="222" t="s">
        <v>204</v>
      </c>
      <c r="L125" s="45"/>
      <c r="M125" s="227" t="s">
        <v>1</v>
      </c>
      <c r="N125" s="228" t="s">
        <v>44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1579</v>
      </c>
      <c r="AT125" s="231" t="s">
        <v>201</v>
      </c>
      <c r="AU125" s="231" t="s">
        <v>89</v>
      </c>
      <c r="AY125" s="18" t="s">
        <v>199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87</v>
      </c>
      <c r="BK125" s="232">
        <f>ROUND(I125*H125,2)</f>
        <v>0</v>
      </c>
      <c r="BL125" s="18" t="s">
        <v>1579</v>
      </c>
      <c r="BM125" s="231" t="s">
        <v>1580</v>
      </c>
    </row>
    <row r="126" s="2" customFormat="1" ht="16.5" customHeight="1">
      <c r="A126" s="39"/>
      <c r="B126" s="40"/>
      <c r="C126" s="220" t="s">
        <v>89</v>
      </c>
      <c r="D126" s="220" t="s">
        <v>201</v>
      </c>
      <c r="E126" s="221" t="s">
        <v>1581</v>
      </c>
      <c r="F126" s="222" t="s">
        <v>1582</v>
      </c>
      <c r="G126" s="223" t="s">
        <v>1578</v>
      </c>
      <c r="H126" s="224">
        <v>1</v>
      </c>
      <c r="I126" s="225"/>
      <c r="J126" s="226">
        <f>ROUND(I126*H126,2)</f>
        <v>0</v>
      </c>
      <c r="K126" s="222" t="s">
        <v>357</v>
      </c>
      <c r="L126" s="45"/>
      <c r="M126" s="227" t="s">
        <v>1</v>
      </c>
      <c r="N126" s="228" t="s">
        <v>44</v>
      </c>
      <c r="O126" s="92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1579</v>
      </c>
      <c r="AT126" s="231" t="s">
        <v>201</v>
      </c>
      <c r="AU126" s="231" t="s">
        <v>89</v>
      </c>
      <c r="AY126" s="18" t="s">
        <v>199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87</v>
      </c>
      <c r="BK126" s="232">
        <f>ROUND(I126*H126,2)</f>
        <v>0</v>
      </c>
      <c r="BL126" s="18" t="s">
        <v>1579</v>
      </c>
      <c r="BM126" s="231" t="s">
        <v>1583</v>
      </c>
    </row>
    <row r="127" s="2" customFormat="1" ht="16.5" customHeight="1">
      <c r="A127" s="39"/>
      <c r="B127" s="40"/>
      <c r="C127" s="220" t="s">
        <v>100</v>
      </c>
      <c r="D127" s="220" t="s">
        <v>201</v>
      </c>
      <c r="E127" s="221" t="s">
        <v>1584</v>
      </c>
      <c r="F127" s="222" t="s">
        <v>1585</v>
      </c>
      <c r="G127" s="223" t="s">
        <v>1578</v>
      </c>
      <c r="H127" s="224">
        <v>1</v>
      </c>
      <c r="I127" s="225"/>
      <c r="J127" s="226">
        <f>ROUND(I127*H127,2)</f>
        <v>0</v>
      </c>
      <c r="K127" s="222" t="s">
        <v>204</v>
      </c>
      <c r="L127" s="45"/>
      <c r="M127" s="227" t="s">
        <v>1</v>
      </c>
      <c r="N127" s="228" t="s">
        <v>44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1579</v>
      </c>
      <c r="AT127" s="231" t="s">
        <v>201</v>
      </c>
      <c r="AU127" s="231" t="s">
        <v>89</v>
      </c>
      <c r="AY127" s="18" t="s">
        <v>199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87</v>
      </c>
      <c r="BK127" s="232">
        <f>ROUND(I127*H127,2)</f>
        <v>0</v>
      </c>
      <c r="BL127" s="18" t="s">
        <v>1579</v>
      </c>
      <c r="BM127" s="231" t="s">
        <v>1586</v>
      </c>
    </row>
    <row r="128" s="12" customFormat="1" ht="22.8" customHeight="1">
      <c r="A128" s="12"/>
      <c r="B128" s="204"/>
      <c r="C128" s="205"/>
      <c r="D128" s="206" t="s">
        <v>78</v>
      </c>
      <c r="E128" s="218" t="s">
        <v>1587</v>
      </c>
      <c r="F128" s="218" t="s">
        <v>1588</v>
      </c>
      <c r="G128" s="205"/>
      <c r="H128" s="205"/>
      <c r="I128" s="208"/>
      <c r="J128" s="219">
        <f>BK128</f>
        <v>0</v>
      </c>
      <c r="K128" s="205"/>
      <c r="L128" s="210"/>
      <c r="M128" s="211"/>
      <c r="N128" s="212"/>
      <c r="O128" s="212"/>
      <c r="P128" s="213">
        <f>SUM(P129:P139)</f>
        <v>0</v>
      </c>
      <c r="Q128" s="212"/>
      <c r="R128" s="213">
        <f>SUM(R129:R139)</f>
        <v>0</v>
      </c>
      <c r="S128" s="212"/>
      <c r="T128" s="214">
        <f>SUM(T129:T139)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222</v>
      </c>
      <c r="AT128" s="216" t="s">
        <v>78</v>
      </c>
      <c r="AU128" s="216" t="s">
        <v>87</v>
      </c>
      <c r="AY128" s="215" t="s">
        <v>199</v>
      </c>
      <c r="BK128" s="217">
        <f>SUM(BK129:BK139)</f>
        <v>0</v>
      </c>
    </row>
    <row r="129" s="2" customFormat="1" ht="16.5" customHeight="1">
      <c r="A129" s="39"/>
      <c r="B129" s="40"/>
      <c r="C129" s="220" t="s">
        <v>205</v>
      </c>
      <c r="D129" s="220" t="s">
        <v>201</v>
      </c>
      <c r="E129" s="221" t="s">
        <v>1589</v>
      </c>
      <c r="F129" s="222" t="s">
        <v>1590</v>
      </c>
      <c r="G129" s="223" t="s">
        <v>1578</v>
      </c>
      <c r="H129" s="224">
        <v>1</v>
      </c>
      <c r="I129" s="225"/>
      <c r="J129" s="226">
        <f>ROUND(I129*H129,2)</f>
        <v>0</v>
      </c>
      <c r="K129" s="222" t="s">
        <v>204</v>
      </c>
      <c r="L129" s="45"/>
      <c r="M129" s="227" t="s">
        <v>1</v>
      </c>
      <c r="N129" s="228" t="s">
        <v>44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1579</v>
      </c>
      <c r="AT129" s="231" t="s">
        <v>201</v>
      </c>
      <c r="AU129" s="231" t="s">
        <v>89</v>
      </c>
      <c r="AY129" s="18" t="s">
        <v>199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87</v>
      </c>
      <c r="BK129" s="232">
        <f>ROUND(I129*H129,2)</f>
        <v>0</v>
      </c>
      <c r="BL129" s="18" t="s">
        <v>1579</v>
      </c>
      <c r="BM129" s="231" t="s">
        <v>1591</v>
      </c>
    </row>
    <row r="130" s="2" customFormat="1" ht="16.5" customHeight="1">
      <c r="A130" s="39"/>
      <c r="B130" s="40"/>
      <c r="C130" s="220" t="s">
        <v>222</v>
      </c>
      <c r="D130" s="220" t="s">
        <v>201</v>
      </c>
      <c r="E130" s="221" t="s">
        <v>1592</v>
      </c>
      <c r="F130" s="222" t="s">
        <v>1593</v>
      </c>
      <c r="G130" s="223" t="s">
        <v>1578</v>
      </c>
      <c r="H130" s="224">
        <v>1</v>
      </c>
      <c r="I130" s="225"/>
      <c r="J130" s="226">
        <f>ROUND(I130*H130,2)</f>
        <v>0</v>
      </c>
      <c r="K130" s="222" t="s">
        <v>204</v>
      </c>
      <c r="L130" s="45"/>
      <c r="M130" s="227" t="s">
        <v>1</v>
      </c>
      <c r="N130" s="228" t="s">
        <v>44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1579</v>
      </c>
      <c r="AT130" s="231" t="s">
        <v>201</v>
      </c>
      <c r="AU130" s="231" t="s">
        <v>89</v>
      </c>
      <c r="AY130" s="18" t="s">
        <v>199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87</v>
      </c>
      <c r="BK130" s="232">
        <f>ROUND(I130*H130,2)</f>
        <v>0</v>
      </c>
      <c r="BL130" s="18" t="s">
        <v>1579</v>
      </c>
      <c r="BM130" s="231" t="s">
        <v>1594</v>
      </c>
    </row>
    <row r="131" s="2" customFormat="1" ht="16.5" customHeight="1">
      <c r="A131" s="39"/>
      <c r="B131" s="40"/>
      <c r="C131" s="220" t="s">
        <v>226</v>
      </c>
      <c r="D131" s="220" t="s">
        <v>201</v>
      </c>
      <c r="E131" s="221" t="s">
        <v>1595</v>
      </c>
      <c r="F131" s="222" t="s">
        <v>1596</v>
      </c>
      <c r="G131" s="223" t="s">
        <v>1578</v>
      </c>
      <c r="H131" s="224">
        <v>1</v>
      </c>
      <c r="I131" s="225"/>
      <c r="J131" s="226">
        <f>ROUND(I131*H131,2)</f>
        <v>0</v>
      </c>
      <c r="K131" s="222" t="s">
        <v>204</v>
      </c>
      <c r="L131" s="45"/>
      <c r="M131" s="227" t="s">
        <v>1</v>
      </c>
      <c r="N131" s="228" t="s">
        <v>44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1579</v>
      </c>
      <c r="AT131" s="231" t="s">
        <v>201</v>
      </c>
      <c r="AU131" s="231" t="s">
        <v>89</v>
      </c>
      <c r="AY131" s="18" t="s">
        <v>199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87</v>
      </c>
      <c r="BK131" s="232">
        <f>ROUND(I131*H131,2)</f>
        <v>0</v>
      </c>
      <c r="BL131" s="18" t="s">
        <v>1579</v>
      </c>
      <c r="BM131" s="231" t="s">
        <v>1597</v>
      </c>
    </row>
    <row r="132" s="2" customFormat="1" ht="16.5" customHeight="1">
      <c r="A132" s="39"/>
      <c r="B132" s="40"/>
      <c r="C132" s="220" t="s">
        <v>230</v>
      </c>
      <c r="D132" s="220" t="s">
        <v>201</v>
      </c>
      <c r="E132" s="221" t="s">
        <v>1598</v>
      </c>
      <c r="F132" s="222" t="s">
        <v>1599</v>
      </c>
      <c r="G132" s="223" t="s">
        <v>1578</v>
      </c>
      <c r="H132" s="224">
        <v>1</v>
      </c>
      <c r="I132" s="225"/>
      <c r="J132" s="226">
        <f>ROUND(I132*H132,2)</f>
        <v>0</v>
      </c>
      <c r="K132" s="222" t="s">
        <v>204</v>
      </c>
      <c r="L132" s="45"/>
      <c r="M132" s="227" t="s">
        <v>1</v>
      </c>
      <c r="N132" s="228" t="s">
        <v>44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1579</v>
      </c>
      <c r="AT132" s="231" t="s">
        <v>201</v>
      </c>
      <c r="AU132" s="231" t="s">
        <v>89</v>
      </c>
      <c r="AY132" s="18" t="s">
        <v>199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87</v>
      </c>
      <c r="BK132" s="232">
        <f>ROUND(I132*H132,2)</f>
        <v>0</v>
      </c>
      <c r="BL132" s="18" t="s">
        <v>1579</v>
      </c>
      <c r="BM132" s="231" t="s">
        <v>1600</v>
      </c>
    </row>
    <row r="133" s="2" customFormat="1" ht="16.5" customHeight="1">
      <c r="A133" s="39"/>
      <c r="B133" s="40"/>
      <c r="C133" s="220" t="s">
        <v>235</v>
      </c>
      <c r="D133" s="220" t="s">
        <v>201</v>
      </c>
      <c r="E133" s="221" t="s">
        <v>1601</v>
      </c>
      <c r="F133" s="222" t="s">
        <v>1602</v>
      </c>
      <c r="G133" s="223" t="s">
        <v>1578</v>
      </c>
      <c r="H133" s="224">
        <v>1</v>
      </c>
      <c r="I133" s="225"/>
      <c r="J133" s="226">
        <f>ROUND(I133*H133,2)</f>
        <v>0</v>
      </c>
      <c r="K133" s="222" t="s">
        <v>204</v>
      </c>
      <c r="L133" s="45"/>
      <c r="M133" s="227" t="s">
        <v>1</v>
      </c>
      <c r="N133" s="228" t="s">
        <v>44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1579</v>
      </c>
      <c r="AT133" s="231" t="s">
        <v>201</v>
      </c>
      <c r="AU133" s="231" t="s">
        <v>89</v>
      </c>
      <c r="AY133" s="18" t="s">
        <v>199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87</v>
      </c>
      <c r="BK133" s="232">
        <f>ROUND(I133*H133,2)</f>
        <v>0</v>
      </c>
      <c r="BL133" s="18" t="s">
        <v>1579</v>
      </c>
      <c r="BM133" s="231" t="s">
        <v>1603</v>
      </c>
    </row>
    <row r="134" s="2" customFormat="1" ht="16.5" customHeight="1">
      <c r="A134" s="39"/>
      <c r="B134" s="40"/>
      <c r="C134" s="220" t="s">
        <v>242</v>
      </c>
      <c r="D134" s="220" t="s">
        <v>201</v>
      </c>
      <c r="E134" s="221" t="s">
        <v>1604</v>
      </c>
      <c r="F134" s="222" t="s">
        <v>1605</v>
      </c>
      <c r="G134" s="223" t="s">
        <v>1578</v>
      </c>
      <c r="H134" s="224">
        <v>1</v>
      </c>
      <c r="I134" s="225"/>
      <c r="J134" s="226">
        <f>ROUND(I134*H134,2)</f>
        <v>0</v>
      </c>
      <c r="K134" s="222" t="s">
        <v>204</v>
      </c>
      <c r="L134" s="45"/>
      <c r="M134" s="227" t="s">
        <v>1</v>
      </c>
      <c r="N134" s="228" t="s">
        <v>44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1579</v>
      </c>
      <c r="AT134" s="231" t="s">
        <v>201</v>
      </c>
      <c r="AU134" s="231" t="s">
        <v>89</v>
      </c>
      <c r="AY134" s="18" t="s">
        <v>199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87</v>
      </c>
      <c r="BK134" s="232">
        <f>ROUND(I134*H134,2)</f>
        <v>0</v>
      </c>
      <c r="BL134" s="18" t="s">
        <v>1579</v>
      </c>
      <c r="BM134" s="231" t="s">
        <v>1606</v>
      </c>
    </row>
    <row r="135" s="2" customFormat="1" ht="16.5" customHeight="1">
      <c r="A135" s="39"/>
      <c r="B135" s="40"/>
      <c r="C135" s="220" t="s">
        <v>246</v>
      </c>
      <c r="D135" s="220" t="s">
        <v>201</v>
      </c>
      <c r="E135" s="221" t="s">
        <v>1607</v>
      </c>
      <c r="F135" s="222" t="s">
        <v>1608</v>
      </c>
      <c r="G135" s="223" t="s">
        <v>1578</v>
      </c>
      <c r="H135" s="224">
        <v>1</v>
      </c>
      <c r="I135" s="225"/>
      <c r="J135" s="226">
        <f>ROUND(I135*H135,2)</f>
        <v>0</v>
      </c>
      <c r="K135" s="222" t="s">
        <v>204</v>
      </c>
      <c r="L135" s="45"/>
      <c r="M135" s="227" t="s">
        <v>1</v>
      </c>
      <c r="N135" s="228" t="s">
        <v>44</v>
      </c>
      <c r="O135" s="92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1579</v>
      </c>
      <c r="AT135" s="231" t="s">
        <v>201</v>
      </c>
      <c r="AU135" s="231" t="s">
        <v>89</v>
      </c>
      <c r="AY135" s="18" t="s">
        <v>199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87</v>
      </c>
      <c r="BK135" s="232">
        <f>ROUND(I135*H135,2)</f>
        <v>0</v>
      </c>
      <c r="BL135" s="18" t="s">
        <v>1579</v>
      </c>
      <c r="BM135" s="231" t="s">
        <v>1609</v>
      </c>
    </row>
    <row r="136" s="2" customFormat="1" ht="16.5" customHeight="1">
      <c r="A136" s="39"/>
      <c r="B136" s="40"/>
      <c r="C136" s="220" t="s">
        <v>250</v>
      </c>
      <c r="D136" s="220" t="s">
        <v>201</v>
      </c>
      <c r="E136" s="221" t="s">
        <v>1610</v>
      </c>
      <c r="F136" s="222" t="s">
        <v>1611</v>
      </c>
      <c r="G136" s="223" t="s">
        <v>1578</v>
      </c>
      <c r="H136" s="224">
        <v>1</v>
      </c>
      <c r="I136" s="225"/>
      <c r="J136" s="226">
        <f>ROUND(I136*H136,2)</f>
        <v>0</v>
      </c>
      <c r="K136" s="222" t="s">
        <v>204</v>
      </c>
      <c r="L136" s="45"/>
      <c r="M136" s="227" t="s">
        <v>1</v>
      </c>
      <c r="N136" s="228" t="s">
        <v>44</v>
      </c>
      <c r="O136" s="92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1579</v>
      </c>
      <c r="AT136" s="231" t="s">
        <v>201</v>
      </c>
      <c r="AU136" s="231" t="s">
        <v>89</v>
      </c>
      <c r="AY136" s="18" t="s">
        <v>199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87</v>
      </c>
      <c r="BK136" s="232">
        <f>ROUND(I136*H136,2)</f>
        <v>0</v>
      </c>
      <c r="BL136" s="18" t="s">
        <v>1579</v>
      </c>
      <c r="BM136" s="231" t="s">
        <v>1612</v>
      </c>
    </row>
    <row r="137" s="2" customFormat="1" ht="16.5" customHeight="1">
      <c r="A137" s="39"/>
      <c r="B137" s="40"/>
      <c r="C137" s="220" t="s">
        <v>8</v>
      </c>
      <c r="D137" s="220" t="s">
        <v>201</v>
      </c>
      <c r="E137" s="221" t="s">
        <v>1613</v>
      </c>
      <c r="F137" s="222" t="s">
        <v>1614</v>
      </c>
      <c r="G137" s="223" t="s">
        <v>1578</v>
      </c>
      <c r="H137" s="224">
        <v>1</v>
      </c>
      <c r="I137" s="225"/>
      <c r="J137" s="226">
        <f>ROUND(I137*H137,2)</f>
        <v>0</v>
      </c>
      <c r="K137" s="222" t="s">
        <v>204</v>
      </c>
      <c r="L137" s="45"/>
      <c r="M137" s="227" t="s">
        <v>1</v>
      </c>
      <c r="N137" s="228" t="s">
        <v>44</v>
      </c>
      <c r="O137" s="92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1579</v>
      </c>
      <c r="AT137" s="231" t="s">
        <v>201</v>
      </c>
      <c r="AU137" s="231" t="s">
        <v>89</v>
      </c>
      <c r="AY137" s="18" t="s">
        <v>199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87</v>
      </c>
      <c r="BK137" s="232">
        <f>ROUND(I137*H137,2)</f>
        <v>0</v>
      </c>
      <c r="BL137" s="18" t="s">
        <v>1579</v>
      </c>
      <c r="BM137" s="231" t="s">
        <v>1615</v>
      </c>
    </row>
    <row r="138" s="2" customFormat="1" ht="16.5" customHeight="1">
      <c r="A138" s="39"/>
      <c r="B138" s="40"/>
      <c r="C138" s="220" t="s">
        <v>260</v>
      </c>
      <c r="D138" s="220" t="s">
        <v>201</v>
      </c>
      <c r="E138" s="221" t="s">
        <v>1616</v>
      </c>
      <c r="F138" s="222" t="s">
        <v>1617</v>
      </c>
      <c r="G138" s="223" t="s">
        <v>1578</v>
      </c>
      <c r="H138" s="224">
        <v>1</v>
      </c>
      <c r="I138" s="225"/>
      <c r="J138" s="226">
        <f>ROUND(I138*H138,2)</f>
        <v>0</v>
      </c>
      <c r="K138" s="222" t="s">
        <v>204</v>
      </c>
      <c r="L138" s="45"/>
      <c r="M138" s="227" t="s">
        <v>1</v>
      </c>
      <c r="N138" s="228" t="s">
        <v>44</v>
      </c>
      <c r="O138" s="92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1579</v>
      </c>
      <c r="AT138" s="231" t="s">
        <v>201</v>
      </c>
      <c r="AU138" s="231" t="s">
        <v>89</v>
      </c>
      <c r="AY138" s="18" t="s">
        <v>199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87</v>
      </c>
      <c r="BK138" s="232">
        <f>ROUND(I138*H138,2)</f>
        <v>0</v>
      </c>
      <c r="BL138" s="18" t="s">
        <v>1579</v>
      </c>
      <c r="BM138" s="231" t="s">
        <v>1618</v>
      </c>
    </row>
    <row r="139" s="2" customFormat="1" ht="16.5" customHeight="1">
      <c r="A139" s="39"/>
      <c r="B139" s="40"/>
      <c r="C139" s="220" t="s">
        <v>264</v>
      </c>
      <c r="D139" s="220" t="s">
        <v>201</v>
      </c>
      <c r="E139" s="221" t="s">
        <v>1619</v>
      </c>
      <c r="F139" s="222" t="s">
        <v>1620</v>
      </c>
      <c r="G139" s="223" t="s">
        <v>1578</v>
      </c>
      <c r="H139" s="224">
        <v>1</v>
      </c>
      <c r="I139" s="225"/>
      <c r="J139" s="226">
        <f>ROUND(I139*H139,2)</f>
        <v>0</v>
      </c>
      <c r="K139" s="222" t="s">
        <v>204</v>
      </c>
      <c r="L139" s="45"/>
      <c r="M139" s="227" t="s">
        <v>1</v>
      </c>
      <c r="N139" s="228" t="s">
        <v>44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1579</v>
      </c>
      <c r="AT139" s="231" t="s">
        <v>201</v>
      </c>
      <c r="AU139" s="231" t="s">
        <v>89</v>
      </c>
      <c r="AY139" s="18" t="s">
        <v>199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87</v>
      </c>
      <c r="BK139" s="232">
        <f>ROUND(I139*H139,2)</f>
        <v>0</v>
      </c>
      <c r="BL139" s="18" t="s">
        <v>1579</v>
      </c>
      <c r="BM139" s="231" t="s">
        <v>1621</v>
      </c>
    </row>
    <row r="140" s="12" customFormat="1" ht="22.8" customHeight="1">
      <c r="A140" s="12"/>
      <c r="B140" s="204"/>
      <c r="C140" s="205"/>
      <c r="D140" s="206" t="s">
        <v>78</v>
      </c>
      <c r="E140" s="218" t="s">
        <v>1622</v>
      </c>
      <c r="F140" s="218" t="s">
        <v>1623</v>
      </c>
      <c r="G140" s="205"/>
      <c r="H140" s="205"/>
      <c r="I140" s="208"/>
      <c r="J140" s="219">
        <f>BK140</f>
        <v>0</v>
      </c>
      <c r="K140" s="205"/>
      <c r="L140" s="210"/>
      <c r="M140" s="211"/>
      <c r="N140" s="212"/>
      <c r="O140" s="212"/>
      <c r="P140" s="213">
        <f>SUM(P141:P147)</f>
        <v>0</v>
      </c>
      <c r="Q140" s="212"/>
      <c r="R140" s="213">
        <f>SUM(R141:R147)</f>
        <v>0</v>
      </c>
      <c r="S140" s="212"/>
      <c r="T140" s="214">
        <f>SUM(T141:T147)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5" t="s">
        <v>222</v>
      </c>
      <c r="AT140" s="216" t="s">
        <v>78</v>
      </c>
      <c r="AU140" s="216" t="s">
        <v>87</v>
      </c>
      <c r="AY140" s="215" t="s">
        <v>199</v>
      </c>
      <c r="BK140" s="217">
        <f>SUM(BK141:BK147)</f>
        <v>0</v>
      </c>
    </row>
    <row r="141" s="2" customFormat="1" ht="16.5" customHeight="1">
      <c r="A141" s="39"/>
      <c r="B141" s="40"/>
      <c r="C141" s="220" t="s">
        <v>269</v>
      </c>
      <c r="D141" s="220" t="s">
        <v>201</v>
      </c>
      <c r="E141" s="221" t="s">
        <v>1624</v>
      </c>
      <c r="F141" s="222" t="s">
        <v>1625</v>
      </c>
      <c r="G141" s="223" t="s">
        <v>1578</v>
      </c>
      <c r="H141" s="224">
        <v>1</v>
      </c>
      <c r="I141" s="225"/>
      <c r="J141" s="226">
        <f>ROUND(I141*H141,2)</f>
        <v>0</v>
      </c>
      <c r="K141" s="222" t="s">
        <v>204</v>
      </c>
      <c r="L141" s="45"/>
      <c r="M141" s="227" t="s">
        <v>1</v>
      </c>
      <c r="N141" s="228" t="s">
        <v>44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1579</v>
      </c>
      <c r="AT141" s="231" t="s">
        <v>201</v>
      </c>
      <c r="AU141" s="231" t="s">
        <v>89</v>
      </c>
      <c r="AY141" s="18" t="s">
        <v>199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87</v>
      </c>
      <c r="BK141" s="232">
        <f>ROUND(I141*H141,2)</f>
        <v>0</v>
      </c>
      <c r="BL141" s="18" t="s">
        <v>1579</v>
      </c>
      <c r="BM141" s="231" t="s">
        <v>1626</v>
      </c>
    </row>
    <row r="142" s="2" customFormat="1" ht="16.5" customHeight="1">
      <c r="A142" s="39"/>
      <c r="B142" s="40"/>
      <c r="C142" s="220" t="s">
        <v>273</v>
      </c>
      <c r="D142" s="220" t="s">
        <v>201</v>
      </c>
      <c r="E142" s="221" t="s">
        <v>1627</v>
      </c>
      <c r="F142" s="222" t="s">
        <v>1628</v>
      </c>
      <c r="G142" s="223" t="s">
        <v>1578</v>
      </c>
      <c r="H142" s="224">
        <v>1</v>
      </c>
      <c r="I142" s="225"/>
      <c r="J142" s="226">
        <f>ROUND(I142*H142,2)</f>
        <v>0</v>
      </c>
      <c r="K142" s="222" t="s">
        <v>204</v>
      </c>
      <c r="L142" s="45"/>
      <c r="M142" s="227" t="s">
        <v>1</v>
      </c>
      <c r="N142" s="228" t="s">
        <v>44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1579</v>
      </c>
      <c r="AT142" s="231" t="s">
        <v>201</v>
      </c>
      <c r="AU142" s="231" t="s">
        <v>89</v>
      </c>
      <c r="AY142" s="18" t="s">
        <v>199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87</v>
      </c>
      <c r="BK142" s="232">
        <f>ROUND(I142*H142,2)</f>
        <v>0</v>
      </c>
      <c r="BL142" s="18" t="s">
        <v>1579</v>
      </c>
      <c r="BM142" s="231" t="s">
        <v>1629</v>
      </c>
    </row>
    <row r="143" s="2" customFormat="1" ht="16.5" customHeight="1">
      <c r="A143" s="39"/>
      <c r="B143" s="40"/>
      <c r="C143" s="220" t="s">
        <v>277</v>
      </c>
      <c r="D143" s="220" t="s">
        <v>201</v>
      </c>
      <c r="E143" s="221" t="s">
        <v>1630</v>
      </c>
      <c r="F143" s="222" t="s">
        <v>1631</v>
      </c>
      <c r="G143" s="223" t="s">
        <v>1578</v>
      </c>
      <c r="H143" s="224">
        <v>1</v>
      </c>
      <c r="I143" s="225"/>
      <c r="J143" s="226">
        <f>ROUND(I143*H143,2)</f>
        <v>0</v>
      </c>
      <c r="K143" s="222" t="s">
        <v>204</v>
      </c>
      <c r="L143" s="45"/>
      <c r="M143" s="227" t="s">
        <v>1</v>
      </c>
      <c r="N143" s="228" t="s">
        <v>44</v>
      </c>
      <c r="O143" s="92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1" t="s">
        <v>1579</v>
      </c>
      <c r="AT143" s="231" t="s">
        <v>201</v>
      </c>
      <c r="AU143" s="231" t="s">
        <v>89</v>
      </c>
      <c r="AY143" s="18" t="s">
        <v>199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87</v>
      </c>
      <c r="BK143" s="232">
        <f>ROUND(I143*H143,2)</f>
        <v>0</v>
      </c>
      <c r="BL143" s="18" t="s">
        <v>1579</v>
      </c>
      <c r="BM143" s="231" t="s">
        <v>1632</v>
      </c>
    </row>
    <row r="144" s="2" customFormat="1" ht="16.5" customHeight="1">
      <c r="A144" s="39"/>
      <c r="B144" s="40"/>
      <c r="C144" s="220" t="s">
        <v>120</v>
      </c>
      <c r="D144" s="220" t="s">
        <v>201</v>
      </c>
      <c r="E144" s="221" t="s">
        <v>1633</v>
      </c>
      <c r="F144" s="222" t="s">
        <v>1634</v>
      </c>
      <c r="G144" s="223" t="s">
        <v>1578</v>
      </c>
      <c r="H144" s="224">
        <v>1</v>
      </c>
      <c r="I144" s="225"/>
      <c r="J144" s="226">
        <f>ROUND(I144*H144,2)</f>
        <v>0</v>
      </c>
      <c r="K144" s="222" t="s">
        <v>204</v>
      </c>
      <c r="L144" s="45"/>
      <c r="M144" s="227" t="s">
        <v>1</v>
      </c>
      <c r="N144" s="228" t="s">
        <v>44</v>
      </c>
      <c r="O144" s="92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1579</v>
      </c>
      <c r="AT144" s="231" t="s">
        <v>201</v>
      </c>
      <c r="AU144" s="231" t="s">
        <v>89</v>
      </c>
      <c r="AY144" s="18" t="s">
        <v>199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87</v>
      </c>
      <c r="BK144" s="232">
        <f>ROUND(I144*H144,2)</f>
        <v>0</v>
      </c>
      <c r="BL144" s="18" t="s">
        <v>1579</v>
      </c>
      <c r="BM144" s="231" t="s">
        <v>1635</v>
      </c>
    </row>
    <row r="145" s="2" customFormat="1" ht="16.5" customHeight="1">
      <c r="A145" s="39"/>
      <c r="B145" s="40"/>
      <c r="C145" s="220" t="s">
        <v>288</v>
      </c>
      <c r="D145" s="220" t="s">
        <v>201</v>
      </c>
      <c r="E145" s="221" t="s">
        <v>1636</v>
      </c>
      <c r="F145" s="222" t="s">
        <v>1637</v>
      </c>
      <c r="G145" s="223" t="s">
        <v>1578</v>
      </c>
      <c r="H145" s="224">
        <v>1</v>
      </c>
      <c r="I145" s="225"/>
      <c r="J145" s="226">
        <f>ROUND(I145*H145,2)</f>
        <v>0</v>
      </c>
      <c r="K145" s="222" t="s">
        <v>204</v>
      </c>
      <c r="L145" s="45"/>
      <c r="M145" s="227" t="s">
        <v>1</v>
      </c>
      <c r="N145" s="228" t="s">
        <v>44</v>
      </c>
      <c r="O145" s="92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1579</v>
      </c>
      <c r="AT145" s="231" t="s">
        <v>201</v>
      </c>
      <c r="AU145" s="231" t="s">
        <v>89</v>
      </c>
      <c r="AY145" s="18" t="s">
        <v>199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87</v>
      </c>
      <c r="BK145" s="232">
        <f>ROUND(I145*H145,2)</f>
        <v>0</v>
      </c>
      <c r="BL145" s="18" t="s">
        <v>1579</v>
      </c>
      <c r="BM145" s="231" t="s">
        <v>1638</v>
      </c>
    </row>
    <row r="146" s="2" customFormat="1">
      <c r="A146" s="39"/>
      <c r="B146" s="40"/>
      <c r="C146" s="41"/>
      <c r="D146" s="235" t="s">
        <v>239</v>
      </c>
      <c r="E146" s="41"/>
      <c r="F146" s="256" t="s">
        <v>1639</v>
      </c>
      <c r="G146" s="41"/>
      <c r="H146" s="41"/>
      <c r="I146" s="257"/>
      <c r="J146" s="41"/>
      <c r="K146" s="41"/>
      <c r="L146" s="45"/>
      <c r="M146" s="258"/>
      <c r="N146" s="259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239</v>
      </c>
      <c r="AU146" s="18" t="s">
        <v>89</v>
      </c>
    </row>
    <row r="147" s="2" customFormat="1" ht="21.75" customHeight="1">
      <c r="A147" s="39"/>
      <c r="B147" s="40"/>
      <c r="C147" s="220" t="s">
        <v>292</v>
      </c>
      <c r="D147" s="220" t="s">
        <v>201</v>
      </c>
      <c r="E147" s="221" t="s">
        <v>1640</v>
      </c>
      <c r="F147" s="222" t="s">
        <v>1641</v>
      </c>
      <c r="G147" s="223" t="s">
        <v>1578</v>
      </c>
      <c r="H147" s="224">
        <v>1</v>
      </c>
      <c r="I147" s="225"/>
      <c r="J147" s="226">
        <f>ROUND(I147*H147,2)</f>
        <v>0</v>
      </c>
      <c r="K147" s="222" t="s">
        <v>204</v>
      </c>
      <c r="L147" s="45"/>
      <c r="M147" s="227" t="s">
        <v>1</v>
      </c>
      <c r="N147" s="228" t="s">
        <v>44</v>
      </c>
      <c r="O147" s="92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1579</v>
      </c>
      <c r="AT147" s="231" t="s">
        <v>201</v>
      </c>
      <c r="AU147" s="231" t="s">
        <v>89</v>
      </c>
      <c r="AY147" s="18" t="s">
        <v>199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87</v>
      </c>
      <c r="BK147" s="232">
        <f>ROUND(I147*H147,2)</f>
        <v>0</v>
      </c>
      <c r="BL147" s="18" t="s">
        <v>1579</v>
      </c>
      <c r="BM147" s="231" t="s">
        <v>1642</v>
      </c>
    </row>
    <row r="148" s="12" customFormat="1" ht="22.8" customHeight="1">
      <c r="A148" s="12"/>
      <c r="B148" s="204"/>
      <c r="C148" s="205"/>
      <c r="D148" s="206" t="s">
        <v>78</v>
      </c>
      <c r="E148" s="218" t="s">
        <v>1643</v>
      </c>
      <c r="F148" s="218" t="s">
        <v>1644</v>
      </c>
      <c r="G148" s="205"/>
      <c r="H148" s="205"/>
      <c r="I148" s="208"/>
      <c r="J148" s="219">
        <f>BK148</f>
        <v>0</v>
      </c>
      <c r="K148" s="205"/>
      <c r="L148" s="210"/>
      <c r="M148" s="211"/>
      <c r="N148" s="212"/>
      <c r="O148" s="212"/>
      <c r="P148" s="213">
        <f>P149</f>
        <v>0</v>
      </c>
      <c r="Q148" s="212"/>
      <c r="R148" s="213">
        <f>R149</f>
        <v>0</v>
      </c>
      <c r="S148" s="212"/>
      <c r="T148" s="214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5" t="s">
        <v>222</v>
      </c>
      <c r="AT148" s="216" t="s">
        <v>78</v>
      </c>
      <c r="AU148" s="216" t="s">
        <v>87</v>
      </c>
      <c r="AY148" s="215" t="s">
        <v>199</v>
      </c>
      <c r="BK148" s="217">
        <f>BK149</f>
        <v>0</v>
      </c>
    </row>
    <row r="149" s="2" customFormat="1" ht="21.75" customHeight="1">
      <c r="A149" s="39"/>
      <c r="B149" s="40"/>
      <c r="C149" s="220" t="s">
        <v>7</v>
      </c>
      <c r="D149" s="220" t="s">
        <v>201</v>
      </c>
      <c r="E149" s="221" t="s">
        <v>1645</v>
      </c>
      <c r="F149" s="222" t="s">
        <v>1646</v>
      </c>
      <c r="G149" s="223" t="s">
        <v>1578</v>
      </c>
      <c r="H149" s="224">
        <v>1</v>
      </c>
      <c r="I149" s="225"/>
      <c r="J149" s="226">
        <f>ROUND(I149*H149,2)</f>
        <v>0</v>
      </c>
      <c r="K149" s="222" t="s">
        <v>204</v>
      </c>
      <c r="L149" s="45"/>
      <c r="M149" s="227" t="s">
        <v>1</v>
      </c>
      <c r="N149" s="228" t="s">
        <v>44</v>
      </c>
      <c r="O149" s="92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1579</v>
      </c>
      <c r="AT149" s="231" t="s">
        <v>201</v>
      </c>
      <c r="AU149" s="231" t="s">
        <v>89</v>
      </c>
      <c r="AY149" s="18" t="s">
        <v>199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87</v>
      </c>
      <c r="BK149" s="232">
        <f>ROUND(I149*H149,2)</f>
        <v>0</v>
      </c>
      <c r="BL149" s="18" t="s">
        <v>1579</v>
      </c>
      <c r="BM149" s="231" t="s">
        <v>1647</v>
      </c>
    </row>
    <row r="150" s="12" customFormat="1" ht="22.8" customHeight="1">
      <c r="A150" s="12"/>
      <c r="B150" s="204"/>
      <c r="C150" s="205"/>
      <c r="D150" s="206" t="s">
        <v>78</v>
      </c>
      <c r="E150" s="218" t="s">
        <v>1648</v>
      </c>
      <c r="F150" s="218" t="s">
        <v>1649</v>
      </c>
      <c r="G150" s="205"/>
      <c r="H150" s="205"/>
      <c r="I150" s="208"/>
      <c r="J150" s="219">
        <f>BK150</f>
        <v>0</v>
      </c>
      <c r="K150" s="205"/>
      <c r="L150" s="210"/>
      <c r="M150" s="211"/>
      <c r="N150" s="212"/>
      <c r="O150" s="212"/>
      <c r="P150" s="213">
        <f>SUM(P151:P155)</f>
        <v>0</v>
      </c>
      <c r="Q150" s="212"/>
      <c r="R150" s="213">
        <f>SUM(R151:R155)</f>
        <v>0</v>
      </c>
      <c r="S150" s="212"/>
      <c r="T150" s="214">
        <f>SUM(T151:T155)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5" t="s">
        <v>222</v>
      </c>
      <c r="AT150" s="216" t="s">
        <v>78</v>
      </c>
      <c r="AU150" s="216" t="s">
        <v>87</v>
      </c>
      <c r="AY150" s="215" t="s">
        <v>199</v>
      </c>
      <c r="BK150" s="217">
        <f>SUM(BK151:BK155)</f>
        <v>0</v>
      </c>
    </row>
    <row r="151" s="2" customFormat="1" ht="16.5" customHeight="1">
      <c r="A151" s="39"/>
      <c r="B151" s="40"/>
      <c r="C151" s="220" t="s">
        <v>302</v>
      </c>
      <c r="D151" s="220" t="s">
        <v>201</v>
      </c>
      <c r="E151" s="221" t="s">
        <v>1650</v>
      </c>
      <c r="F151" s="222" t="s">
        <v>1651</v>
      </c>
      <c r="G151" s="223" t="s">
        <v>1578</v>
      </c>
      <c r="H151" s="224">
        <v>1</v>
      </c>
      <c r="I151" s="225"/>
      <c r="J151" s="226">
        <f>ROUND(I151*H151,2)</f>
        <v>0</v>
      </c>
      <c r="K151" s="222" t="s">
        <v>204</v>
      </c>
      <c r="L151" s="45"/>
      <c r="M151" s="227" t="s">
        <v>1</v>
      </c>
      <c r="N151" s="228" t="s">
        <v>44</v>
      </c>
      <c r="O151" s="92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1579</v>
      </c>
      <c r="AT151" s="231" t="s">
        <v>201</v>
      </c>
      <c r="AU151" s="231" t="s">
        <v>89</v>
      </c>
      <c r="AY151" s="18" t="s">
        <v>199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87</v>
      </c>
      <c r="BK151" s="232">
        <f>ROUND(I151*H151,2)</f>
        <v>0</v>
      </c>
      <c r="BL151" s="18" t="s">
        <v>1579</v>
      </c>
      <c r="BM151" s="231" t="s">
        <v>1652</v>
      </c>
    </row>
    <row r="152" s="2" customFormat="1" ht="16.5" customHeight="1">
      <c r="A152" s="39"/>
      <c r="B152" s="40"/>
      <c r="C152" s="220" t="s">
        <v>306</v>
      </c>
      <c r="D152" s="220" t="s">
        <v>201</v>
      </c>
      <c r="E152" s="221" t="s">
        <v>1653</v>
      </c>
      <c r="F152" s="222" t="s">
        <v>1654</v>
      </c>
      <c r="G152" s="223" t="s">
        <v>1578</v>
      </c>
      <c r="H152" s="224">
        <v>1</v>
      </c>
      <c r="I152" s="225"/>
      <c r="J152" s="226">
        <f>ROUND(I152*H152,2)</f>
        <v>0</v>
      </c>
      <c r="K152" s="222" t="s">
        <v>204</v>
      </c>
      <c r="L152" s="45"/>
      <c r="M152" s="227" t="s">
        <v>1</v>
      </c>
      <c r="N152" s="228" t="s">
        <v>44</v>
      </c>
      <c r="O152" s="92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1" t="s">
        <v>1579</v>
      </c>
      <c r="AT152" s="231" t="s">
        <v>201</v>
      </c>
      <c r="AU152" s="231" t="s">
        <v>89</v>
      </c>
      <c r="AY152" s="18" t="s">
        <v>199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8" t="s">
        <v>87</v>
      </c>
      <c r="BK152" s="232">
        <f>ROUND(I152*H152,2)</f>
        <v>0</v>
      </c>
      <c r="BL152" s="18" t="s">
        <v>1579</v>
      </c>
      <c r="BM152" s="231" t="s">
        <v>1655</v>
      </c>
    </row>
    <row r="153" s="2" customFormat="1" ht="16.5" customHeight="1">
      <c r="A153" s="39"/>
      <c r="B153" s="40"/>
      <c r="C153" s="220" t="s">
        <v>310</v>
      </c>
      <c r="D153" s="220" t="s">
        <v>201</v>
      </c>
      <c r="E153" s="221" t="s">
        <v>1656</v>
      </c>
      <c r="F153" s="222" t="s">
        <v>1657</v>
      </c>
      <c r="G153" s="223" t="s">
        <v>1578</v>
      </c>
      <c r="H153" s="224">
        <v>1</v>
      </c>
      <c r="I153" s="225"/>
      <c r="J153" s="226">
        <f>ROUND(I153*H153,2)</f>
        <v>0</v>
      </c>
      <c r="K153" s="222" t="s">
        <v>204</v>
      </c>
      <c r="L153" s="45"/>
      <c r="M153" s="227" t="s">
        <v>1</v>
      </c>
      <c r="N153" s="228" t="s">
        <v>44</v>
      </c>
      <c r="O153" s="92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1579</v>
      </c>
      <c r="AT153" s="231" t="s">
        <v>201</v>
      </c>
      <c r="AU153" s="231" t="s">
        <v>89</v>
      </c>
      <c r="AY153" s="18" t="s">
        <v>199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87</v>
      </c>
      <c r="BK153" s="232">
        <f>ROUND(I153*H153,2)</f>
        <v>0</v>
      </c>
      <c r="BL153" s="18" t="s">
        <v>1579</v>
      </c>
      <c r="BM153" s="231" t="s">
        <v>1658</v>
      </c>
    </row>
    <row r="154" s="2" customFormat="1" ht="16.5" customHeight="1">
      <c r="A154" s="39"/>
      <c r="B154" s="40"/>
      <c r="C154" s="220" t="s">
        <v>318</v>
      </c>
      <c r="D154" s="220" t="s">
        <v>201</v>
      </c>
      <c r="E154" s="221" t="s">
        <v>1659</v>
      </c>
      <c r="F154" s="222" t="s">
        <v>1660</v>
      </c>
      <c r="G154" s="223" t="s">
        <v>1578</v>
      </c>
      <c r="H154" s="224">
        <v>1</v>
      </c>
      <c r="I154" s="225"/>
      <c r="J154" s="226">
        <f>ROUND(I154*H154,2)</f>
        <v>0</v>
      </c>
      <c r="K154" s="222" t="s">
        <v>204</v>
      </c>
      <c r="L154" s="45"/>
      <c r="M154" s="227" t="s">
        <v>1</v>
      </c>
      <c r="N154" s="228" t="s">
        <v>44</v>
      </c>
      <c r="O154" s="92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1579</v>
      </c>
      <c r="AT154" s="231" t="s">
        <v>201</v>
      </c>
      <c r="AU154" s="231" t="s">
        <v>89</v>
      </c>
      <c r="AY154" s="18" t="s">
        <v>199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87</v>
      </c>
      <c r="BK154" s="232">
        <f>ROUND(I154*H154,2)</f>
        <v>0</v>
      </c>
      <c r="BL154" s="18" t="s">
        <v>1579</v>
      </c>
      <c r="BM154" s="231" t="s">
        <v>1661</v>
      </c>
    </row>
    <row r="155" s="2" customFormat="1">
      <c r="A155" s="39"/>
      <c r="B155" s="40"/>
      <c r="C155" s="41"/>
      <c r="D155" s="235" t="s">
        <v>239</v>
      </c>
      <c r="E155" s="41"/>
      <c r="F155" s="256" t="s">
        <v>1662</v>
      </c>
      <c r="G155" s="41"/>
      <c r="H155" s="41"/>
      <c r="I155" s="257"/>
      <c r="J155" s="41"/>
      <c r="K155" s="41"/>
      <c r="L155" s="45"/>
      <c r="M155" s="291"/>
      <c r="N155" s="292"/>
      <c r="O155" s="293"/>
      <c r="P155" s="293"/>
      <c r="Q155" s="293"/>
      <c r="R155" s="293"/>
      <c r="S155" s="293"/>
      <c r="T155" s="294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239</v>
      </c>
      <c r="AU155" s="18" t="s">
        <v>89</v>
      </c>
    </row>
    <row r="156" s="2" customFormat="1" ht="6.96" customHeight="1">
      <c r="A156" s="39"/>
      <c r="B156" s="67"/>
      <c r="C156" s="68"/>
      <c r="D156" s="68"/>
      <c r="E156" s="68"/>
      <c r="F156" s="68"/>
      <c r="G156" s="68"/>
      <c r="H156" s="68"/>
      <c r="I156" s="68"/>
      <c r="J156" s="68"/>
      <c r="K156" s="68"/>
      <c r="L156" s="45"/>
      <c r="M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</row>
  </sheetData>
  <sheetProtection sheet="1" autoFilter="0" formatColumns="0" formatRows="0" objects="1" scenarios="1" spinCount="100000" saltValue="Tf9Htv5DWDS2RcDs9TMMoJpBoOplzo4MUkyPwyXyI6zHIhYBlJ3awC4ShtzdSQ+zmTS2n22pxzY/jAOztJelWA==" hashValue="bzMZMkcI8Zg8J3cqk1u8EbEzhGxVdPFTuptF3IwwNWDzo0B0NBMtM7t7VcklrI6qrDFCh62FoaiFvAaPj0XYCg==" algorithmName="SHA-512" password="CC35"/>
  <autoFilter ref="C121:K15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0" t="s">
        <v>1663</v>
      </c>
      <c r="H4" s="21"/>
    </row>
    <row r="5" s="1" customFormat="1" ht="12" customHeight="1">
      <c r="B5" s="21"/>
      <c r="C5" s="299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300" t="s">
        <v>16</v>
      </c>
      <c r="D6" s="301" t="s">
        <v>17</v>
      </c>
      <c r="E6" s="1"/>
      <c r="F6" s="1"/>
      <c r="H6" s="21"/>
    </row>
    <row r="7" s="1" customFormat="1" ht="16.5" customHeight="1">
      <c r="B7" s="21"/>
      <c r="C7" s="142" t="s">
        <v>22</v>
      </c>
      <c r="D7" s="146" t="str">
        <f>'Rekapitulace stavby'!AN8</f>
        <v>18. 3. 2025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3"/>
      <c r="B9" s="302"/>
      <c r="C9" s="303" t="s">
        <v>60</v>
      </c>
      <c r="D9" s="304" t="s">
        <v>61</v>
      </c>
      <c r="E9" s="304" t="s">
        <v>186</v>
      </c>
      <c r="F9" s="305" t="s">
        <v>1664</v>
      </c>
      <c r="G9" s="193"/>
      <c r="H9" s="302"/>
    </row>
    <row r="10" s="2" customFormat="1" ht="26.4" customHeight="1">
      <c r="A10" s="39"/>
      <c r="B10" s="45"/>
      <c r="C10" s="306" t="s">
        <v>84</v>
      </c>
      <c r="D10" s="306" t="s">
        <v>85</v>
      </c>
      <c r="E10" s="39"/>
      <c r="F10" s="39"/>
      <c r="G10" s="39"/>
      <c r="H10" s="45"/>
    </row>
    <row r="11" s="2" customFormat="1" ht="16.8" customHeight="1">
      <c r="A11" s="39"/>
      <c r="B11" s="45"/>
      <c r="C11" s="307" t="s">
        <v>96</v>
      </c>
      <c r="D11" s="308" t="s">
        <v>97</v>
      </c>
      <c r="E11" s="309" t="s">
        <v>98</v>
      </c>
      <c r="F11" s="310">
        <v>201.81</v>
      </c>
      <c r="G11" s="39"/>
      <c r="H11" s="45"/>
    </row>
    <row r="12" s="2" customFormat="1" ht="16.8" customHeight="1">
      <c r="A12" s="39"/>
      <c r="B12" s="45"/>
      <c r="C12" s="311" t="s">
        <v>1</v>
      </c>
      <c r="D12" s="311" t="s">
        <v>1665</v>
      </c>
      <c r="E12" s="18" t="s">
        <v>1</v>
      </c>
      <c r="F12" s="312">
        <v>138.49000000000001</v>
      </c>
      <c r="G12" s="39"/>
      <c r="H12" s="45"/>
    </row>
    <row r="13" s="2" customFormat="1" ht="16.8" customHeight="1">
      <c r="A13" s="39"/>
      <c r="B13" s="45"/>
      <c r="C13" s="311" t="s">
        <v>1</v>
      </c>
      <c r="D13" s="311" t="s">
        <v>1666</v>
      </c>
      <c r="E13" s="18" t="s">
        <v>1</v>
      </c>
      <c r="F13" s="312">
        <v>8.5899999999999999</v>
      </c>
      <c r="G13" s="39"/>
      <c r="H13" s="45"/>
    </row>
    <row r="14" s="2" customFormat="1" ht="16.8" customHeight="1">
      <c r="A14" s="39"/>
      <c r="B14" s="45"/>
      <c r="C14" s="311" t="s">
        <v>1</v>
      </c>
      <c r="D14" s="311" t="s">
        <v>1667</v>
      </c>
      <c r="E14" s="18" t="s">
        <v>1</v>
      </c>
      <c r="F14" s="312">
        <v>0</v>
      </c>
      <c r="G14" s="39"/>
      <c r="H14" s="45"/>
    </row>
    <row r="15" s="2" customFormat="1" ht="16.8" customHeight="1">
      <c r="A15" s="39"/>
      <c r="B15" s="45"/>
      <c r="C15" s="311" t="s">
        <v>1</v>
      </c>
      <c r="D15" s="311" t="s">
        <v>1668</v>
      </c>
      <c r="E15" s="18" t="s">
        <v>1</v>
      </c>
      <c r="F15" s="312">
        <v>10.65</v>
      </c>
      <c r="G15" s="39"/>
      <c r="H15" s="45"/>
    </row>
    <row r="16" s="2" customFormat="1" ht="16.8" customHeight="1">
      <c r="A16" s="39"/>
      <c r="B16" s="45"/>
      <c r="C16" s="311" t="s">
        <v>1</v>
      </c>
      <c r="D16" s="311" t="s">
        <v>1669</v>
      </c>
      <c r="E16" s="18" t="s">
        <v>1</v>
      </c>
      <c r="F16" s="312">
        <v>27.789999999999999</v>
      </c>
      <c r="G16" s="39"/>
      <c r="H16" s="45"/>
    </row>
    <row r="17" s="2" customFormat="1" ht="16.8" customHeight="1">
      <c r="A17" s="39"/>
      <c r="B17" s="45"/>
      <c r="C17" s="311" t="s">
        <v>1</v>
      </c>
      <c r="D17" s="311" t="s">
        <v>1670</v>
      </c>
      <c r="E17" s="18" t="s">
        <v>1</v>
      </c>
      <c r="F17" s="312">
        <v>0</v>
      </c>
      <c r="G17" s="39"/>
      <c r="H17" s="45"/>
    </row>
    <row r="18" s="2" customFormat="1" ht="16.8" customHeight="1">
      <c r="A18" s="39"/>
      <c r="B18" s="45"/>
      <c r="C18" s="311" t="s">
        <v>1</v>
      </c>
      <c r="D18" s="311" t="s">
        <v>1671</v>
      </c>
      <c r="E18" s="18" t="s">
        <v>1</v>
      </c>
      <c r="F18" s="312">
        <v>4.0199999999999996</v>
      </c>
      <c r="G18" s="39"/>
      <c r="H18" s="45"/>
    </row>
    <row r="19" s="2" customFormat="1" ht="16.8" customHeight="1">
      <c r="A19" s="39"/>
      <c r="B19" s="45"/>
      <c r="C19" s="311" t="s">
        <v>1</v>
      </c>
      <c r="D19" s="311" t="s">
        <v>1672</v>
      </c>
      <c r="E19" s="18" t="s">
        <v>1</v>
      </c>
      <c r="F19" s="312">
        <v>12.27</v>
      </c>
      <c r="G19" s="39"/>
      <c r="H19" s="45"/>
    </row>
    <row r="20" s="2" customFormat="1" ht="16.8" customHeight="1">
      <c r="A20" s="39"/>
      <c r="B20" s="45"/>
      <c r="C20" s="311" t="s">
        <v>1</v>
      </c>
      <c r="D20" s="311" t="s">
        <v>221</v>
      </c>
      <c r="E20" s="18" t="s">
        <v>1</v>
      </c>
      <c r="F20" s="312">
        <v>201.81</v>
      </c>
      <c r="G20" s="39"/>
      <c r="H20" s="45"/>
    </row>
    <row r="21" s="2" customFormat="1" ht="16.8" customHeight="1">
      <c r="A21" s="39"/>
      <c r="B21" s="45"/>
      <c r="C21" s="313" t="s">
        <v>1673</v>
      </c>
      <c r="D21" s="39"/>
      <c r="E21" s="39"/>
      <c r="F21" s="39"/>
      <c r="G21" s="39"/>
      <c r="H21" s="45"/>
    </row>
    <row r="22" s="2" customFormat="1" ht="16.8" customHeight="1">
      <c r="A22" s="39"/>
      <c r="B22" s="45"/>
      <c r="C22" s="311" t="s">
        <v>477</v>
      </c>
      <c r="D22" s="311" t="s">
        <v>478</v>
      </c>
      <c r="E22" s="18" t="s">
        <v>98</v>
      </c>
      <c r="F22" s="312">
        <v>201.81</v>
      </c>
      <c r="G22" s="39"/>
      <c r="H22" s="45"/>
    </row>
    <row r="23" s="2" customFormat="1" ht="16.8" customHeight="1">
      <c r="A23" s="39"/>
      <c r="B23" s="45"/>
      <c r="C23" s="311" t="s">
        <v>1271</v>
      </c>
      <c r="D23" s="311" t="s">
        <v>1272</v>
      </c>
      <c r="E23" s="18" t="s">
        <v>98</v>
      </c>
      <c r="F23" s="312">
        <v>201.81</v>
      </c>
      <c r="G23" s="39"/>
      <c r="H23" s="45"/>
    </row>
    <row r="24" s="2" customFormat="1" ht="16.8" customHeight="1">
      <c r="A24" s="39"/>
      <c r="B24" s="45"/>
      <c r="C24" s="311" t="s">
        <v>1275</v>
      </c>
      <c r="D24" s="311" t="s">
        <v>1276</v>
      </c>
      <c r="E24" s="18" t="s">
        <v>98</v>
      </c>
      <c r="F24" s="312">
        <v>201.81</v>
      </c>
      <c r="G24" s="39"/>
      <c r="H24" s="45"/>
    </row>
    <row r="25" s="2" customFormat="1" ht="16.8" customHeight="1">
      <c r="A25" s="39"/>
      <c r="B25" s="45"/>
      <c r="C25" s="311" t="s">
        <v>1279</v>
      </c>
      <c r="D25" s="311" t="s">
        <v>1280</v>
      </c>
      <c r="E25" s="18" t="s">
        <v>98</v>
      </c>
      <c r="F25" s="312">
        <v>201.81</v>
      </c>
      <c r="G25" s="39"/>
      <c r="H25" s="45"/>
    </row>
    <row r="26" s="2" customFormat="1" ht="16.8" customHeight="1">
      <c r="A26" s="39"/>
      <c r="B26" s="45"/>
      <c r="C26" s="311" t="s">
        <v>1283</v>
      </c>
      <c r="D26" s="311" t="s">
        <v>1284</v>
      </c>
      <c r="E26" s="18" t="s">
        <v>98</v>
      </c>
      <c r="F26" s="312">
        <v>201.81</v>
      </c>
      <c r="G26" s="39"/>
      <c r="H26" s="45"/>
    </row>
    <row r="27" s="2" customFormat="1" ht="16.8" customHeight="1">
      <c r="A27" s="39"/>
      <c r="B27" s="45"/>
      <c r="C27" s="311" t="s">
        <v>1287</v>
      </c>
      <c r="D27" s="311" t="s">
        <v>1288</v>
      </c>
      <c r="E27" s="18" t="s">
        <v>98</v>
      </c>
      <c r="F27" s="312">
        <v>201.81</v>
      </c>
      <c r="G27" s="39"/>
      <c r="H27" s="45"/>
    </row>
    <row r="28" s="2" customFormat="1" ht="16.8" customHeight="1">
      <c r="A28" s="39"/>
      <c r="B28" s="45"/>
      <c r="C28" s="311" t="s">
        <v>1291</v>
      </c>
      <c r="D28" s="311" t="s">
        <v>1292</v>
      </c>
      <c r="E28" s="18" t="s">
        <v>98</v>
      </c>
      <c r="F28" s="312">
        <v>201.81</v>
      </c>
      <c r="G28" s="39"/>
      <c r="H28" s="45"/>
    </row>
    <row r="29" s="2" customFormat="1" ht="16.8" customHeight="1">
      <c r="A29" s="39"/>
      <c r="B29" s="45"/>
      <c r="C29" s="311" t="s">
        <v>1295</v>
      </c>
      <c r="D29" s="311" t="s">
        <v>1296</v>
      </c>
      <c r="E29" s="18" t="s">
        <v>98</v>
      </c>
      <c r="F29" s="312">
        <v>201.81</v>
      </c>
      <c r="G29" s="39"/>
      <c r="H29" s="45"/>
    </row>
    <row r="30" s="2" customFormat="1">
      <c r="A30" s="39"/>
      <c r="B30" s="45"/>
      <c r="C30" s="311" t="s">
        <v>1299</v>
      </c>
      <c r="D30" s="311" t="s">
        <v>1300</v>
      </c>
      <c r="E30" s="18" t="s">
        <v>98</v>
      </c>
      <c r="F30" s="312">
        <v>201.81</v>
      </c>
      <c r="G30" s="39"/>
      <c r="H30" s="45"/>
    </row>
    <row r="31" s="2" customFormat="1">
      <c r="A31" s="39"/>
      <c r="B31" s="45"/>
      <c r="C31" s="311" t="s">
        <v>552</v>
      </c>
      <c r="D31" s="311" t="s">
        <v>553</v>
      </c>
      <c r="E31" s="18" t="s">
        <v>98</v>
      </c>
      <c r="F31" s="312">
        <v>201.81</v>
      </c>
      <c r="G31" s="39"/>
      <c r="H31" s="45"/>
    </row>
    <row r="32" s="2" customFormat="1" ht="16.8" customHeight="1">
      <c r="A32" s="39"/>
      <c r="B32" s="45"/>
      <c r="C32" s="311" t="s">
        <v>557</v>
      </c>
      <c r="D32" s="311" t="s">
        <v>558</v>
      </c>
      <c r="E32" s="18" t="s">
        <v>98</v>
      </c>
      <c r="F32" s="312">
        <v>201.81</v>
      </c>
      <c r="G32" s="39"/>
      <c r="H32" s="45"/>
    </row>
    <row r="33" s="2" customFormat="1" ht="16.8" customHeight="1">
      <c r="A33" s="39"/>
      <c r="B33" s="45"/>
      <c r="C33" s="307" t="s">
        <v>101</v>
      </c>
      <c r="D33" s="308" t="s">
        <v>102</v>
      </c>
      <c r="E33" s="309" t="s">
        <v>98</v>
      </c>
      <c r="F33" s="310">
        <v>1.9199999999999999</v>
      </c>
      <c r="G33" s="39"/>
      <c r="H33" s="45"/>
    </row>
    <row r="34" s="2" customFormat="1" ht="16.8" customHeight="1">
      <c r="A34" s="39"/>
      <c r="B34" s="45"/>
      <c r="C34" s="311" t="s">
        <v>1</v>
      </c>
      <c r="D34" s="311" t="s">
        <v>1674</v>
      </c>
      <c r="E34" s="18" t="s">
        <v>1</v>
      </c>
      <c r="F34" s="312">
        <v>0</v>
      </c>
      <c r="G34" s="39"/>
      <c r="H34" s="45"/>
    </row>
    <row r="35" s="2" customFormat="1" ht="16.8" customHeight="1">
      <c r="A35" s="39"/>
      <c r="B35" s="45"/>
      <c r="C35" s="311" t="s">
        <v>1</v>
      </c>
      <c r="D35" s="311" t="s">
        <v>1675</v>
      </c>
      <c r="E35" s="18" t="s">
        <v>1</v>
      </c>
      <c r="F35" s="312">
        <v>1.9199999999999999</v>
      </c>
      <c r="G35" s="39"/>
      <c r="H35" s="45"/>
    </row>
    <row r="36" s="2" customFormat="1" ht="16.8" customHeight="1">
      <c r="A36" s="39"/>
      <c r="B36" s="45"/>
      <c r="C36" s="311" t="s">
        <v>1</v>
      </c>
      <c r="D36" s="311" t="s">
        <v>221</v>
      </c>
      <c r="E36" s="18" t="s">
        <v>1</v>
      </c>
      <c r="F36" s="312">
        <v>1.9199999999999999</v>
      </c>
      <c r="G36" s="39"/>
      <c r="H36" s="45"/>
    </row>
    <row r="37" s="2" customFormat="1" ht="16.8" customHeight="1">
      <c r="A37" s="39"/>
      <c r="B37" s="45"/>
      <c r="C37" s="313" t="s">
        <v>1673</v>
      </c>
      <c r="D37" s="39"/>
      <c r="E37" s="39"/>
      <c r="F37" s="39"/>
      <c r="G37" s="39"/>
      <c r="H37" s="45"/>
    </row>
    <row r="38" s="2" customFormat="1" ht="16.8" customHeight="1">
      <c r="A38" s="39"/>
      <c r="B38" s="45"/>
      <c r="C38" s="311" t="s">
        <v>1309</v>
      </c>
      <c r="D38" s="311" t="s">
        <v>1310</v>
      </c>
      <c r="E38" s="18" t="s">
        <v>98</v>
      </c>
      <c r="F38" s="312">
        <v>1.9199999999999999</v>
      </c>
      <c r="G38" s="39"/>
      <c r="H38" s="45"/>
    </row>
    <row r="39" s="2" customFormat="1" ht="16.8" customHeight="1">
      <c r="A39" s="39"/>
      <c r="B39" s="45"/>
      <c r="C39" s="311" t="s">
        <v>1313</v>
      </c>
      <c r="D39" s="311" t="s">
        <v>1314</v>
      </c>
      <c r="E39" s="18" t="s">
        <v>98</v>
      </c>
      <c r="F39" s="312">
        <v>1.9199999999999999</v>
      </c>
      <c r="G39" s="39"/>
      <c r="H39" s="45"/>
    </row>
    <row r="40" s="2" customFormat="1" ht="16.8" customHeight="1">
      <c r="A40" s="39"/>
      <c r="B40" s="45"/>
      <c r="C40" s="311" t="s">
        <v>1317</v>
      </c>
      <c r="D40" s="311" t="s">
        <v>1318</v>
      </c>
      <c r="E40" s="18" t="s">
        <v>98</v>
      </c>
      <c r="F40" s="312">
        <v>1.9199999999999999</v>
      </c>
      <c r="G40" s="39"/>
      <c r="H40" s="45"/>
    </row>
    <row r="41" s="2" customFormat="1" ht="16.8" customHeight="1">
      <c r="A41" s="39"/>
      <c r="B41" s="45"/>
      <c r="C41" s="311" t="s">
        <v>1321</v>
      </c>
      <c r="D41" s="311" t="s">
        <v>1322</v>
      </c>
      <c r="E41" s="18" t="s">
        <v>98</v>
      </c>
      <c r="F41" s="312">
        <v>1.9199999999999999</v>
      </c>
      <c r="G41" s="39"/>
      <c r="H41" s="45"/>
    </row>
    <row r="42" s="2" customFormat="1" ht="16.8" customHeight="1">
      <c r="A42" s="39"/>
      <c r="B42" s="45"/>
      <c r="C42" s="311" t="s">
        <v>1325</v>
      </c>
      <c r="D42" s="311" t="s">
        <v>1326</v>
      </c>
      <c r="E42" s="18" t="s">
        <v>98</v>
      </c>
      <c r="F42" s="312">
        <v>5.7599999999999998</v>
      </c>
      <c r="G42" s="39"/>
      <c r="H42" s="45"/>
    </row>
    <row r="43" s="2" customFormat="1" ht="16.8" customHeight="1">
      <c r="A43" s="39"/>
      <c r="B43" s="45"/>
      <c r="C43" s="311" t="s">
        <v>1345</v>
      </c>
      <c r="D43" s="311" t="s">
        <v>1346</v>
      </c>
      <c r="E43" s="18" t="s">
        <v>98</v>
      </c>
      <c r="F43" s="312">
        <v>1.9199999999999999</v>
      </c>
      <c r="G43" s="39"/>
      <c r="H43" s="45"/>
    </row>
    <row r="44" s="2" customFormat="1" ht="16.8" customHeight="1">
      <c r="A44" s="39"/>
      <c r="B44" s="45"/>
      <c r="C44" s="311" t="s">
        <v>1339</v>
      </c>
      <c r="D44" s="311" t="s">
        <v>1340</v>
      </c>
      <c r="E44" s="18" t="s">
        <v>98</v>
      </c>
      <c r="F44" s="312">
        <v>2.2080000000000002</v>
      </c>
      <c r="G44" s="39"/>
      <c r="H44" s="45"/>
    </row>
    <row r="45" s="2" customFormat="1" ht="16.8" customHeight="1">
      <c r="A45" s="39"/>
      <c r="B45" s="45"/>
      <c r="C45" s="307" t="s">
        <v>105</v>
      </c>
      <c r="D45" s="308" t="s">
        <v>106</v>
      </c>
      <c r="E45" s="309" t="s">
        <v>98</v>
      </c>
      <c r="F45" s="310">
        <v>1.8</v>
      </c>
      <c r="G45" s="39"/>
      <c r="H45" s="45"/>
    </row>
    <row r="46" s="2" customFormat="1" ht="16.8" customHeight="1">
      <c r="A46" s="39"/>
      <c r="B46" s="45"/>
      <c r="C46" s="311" t="s">
        <v>1</v>
      </c>
      <c r="D46" s="311" t="s">
        <v>1676</v>
      </c>
      <c r="E46" s="18" t="s">
        <v>1</v>
      </c>
      <c r="F46" s="312">
        <v>0</v>
      </c>
      <c r="G46" s="39"/>
      <c r="H46" s="45"/>
    </row>
    <row r="47" s="2" customFormat="1" ht="16.8" customHeight="1">
      <c r="A47" s="39"/>
      <c r="B47" s="45"/>
      <c r="C47" s="311" t="s">
        <v>1</v>
      </c>
      <c r="D47" s="311" t="s">
        <v>1677</v>
      </c>
      <c r="E47" s="18" t="s">
        <v>1</v>
      </c>
      <c r="F47" s="312">
        <v>1.8</v>
      </c>
      <c r="G47" s="39"/>
      <c r="H47" s="45"/>
    </row>
    <row r="48" s="2" customFormat="1" ht="16.8" customHeight="1">
      <c r="A48" s="39"/>
      <c r="B48" s="45"/>
      <c r="C48" s="313" t="s">
        <v>1673</v>
      </c>
      <c r="D48" s="39"/>
      <c r="E48" s="39"/>
      <c r="F48" s="39"/>
      <c r="G48" s="39"/>
      <c r="H48" s="45"/>
    </row>
    <row r="49" s="2" customFormat="1" ht="16.8" customHeight="1">
      <c r="A49" s="39"/>
      <c r="B49" s="45"/>
      <c r="C49" s="311" t="s">
        <v>1330</v>
      </c>
      <c r="D49" s="311" t="s">
        <v>1331</v>
      </c>
      <c r="E49" s="18" t="s">
        <v>98</v>
      </c>
      <c r="F49" s="312">
        <v>1.8</v>
      </c>
      <c r="G49" s="39"/>
      <c r="H49" s="45"/>
    </row>
    <row r="50" s="2" customFormat="1" ht="16.8" customHeight="1">
      <c r="A50" s="39"/>
      <c r="B50" s="45"/>
      <c r="C50" s="307" t="s">
        <v>108</v>
      </c>
      <c r="D50" s="308" t="s">
        <v>109</v>
      </c>
      <c r="E50" s="309" t="s">
        <v>98</v>
      </c>
      <c r="F50" s="310">
        <v>229.41999999999999</v>
      </c>
      <c r="G50" s="39"/>
      <c r="H50" s="45"/>
    </row>
    <row r="51" s="2" customFormat="1" ht="16.8" customHeight="1">
      <c r="A51" s="39"/>
      <c r="B51" s="45"/>
      <c r="C51" s="311" t="s">
        <v>1</v>
      </c>
      <c r="D51" s="311" t="s">
        <v>110</v>
      </c>
      <c r="E51" s="18" t="s">
        <v>1</v>
      </c>
      <c r="F51" s="312">
        <v>229.41999999999999</v>
      </c>
      <c r="G51" s="39"/>
      <c r="H51" s="45"/>
    </row>
    <row r="52" s="2" customFormat="1" ht="16.8" customHeight="1">
      <c r="A52" s="39"/>
      <c r="B52" s="45"/>
      <c r="C52" s="313" t="s">
        <v>1673</v>
      </c>
      <c r="D52" s="39"/>
      <c r="E52" s="39"/>
      <c r="F52" s="39"/>
      <c r="G52" s="39"/>
      <c r="H52" s="45"/>
    </row>
    <row r="53" s="2" customFormat="1">
      <c r="A53" s="39"/>
      <c r="B53" s="45"/>
      <c r="C53" s="311" t="s">
        <v>729</v>
      </c>
      <c r="D53" s="311" t="s">
        <v>730</v>
      </c>
      <c r="E53" s="18" t="s">
        <v>138</v>
      </c>
      <c r="F53" s="312">
        <v>68.825999999999993</v>
      </c>
      <c r="G53" s="39"/>
      <c r="H53" s="45"/>
    </row>
    <row r="54" s="2" customFormat="1" ht="16.8" customHeight="1">
      <c r="A54" s="39"/>
      <c r="B54" s="45"/>
      <c r="C54" s="307" t="s">
        <v>111</v>
      </c>
      <c r="D54" s="308" t="s">
        <v>112</v>
      </c>
      <c r="E54" s="309" t="s">
        <v>98</v>
      </c>
      <c r="F54" s="310">
        <v>12.300000000000001</v>
      </c>
      <c r="G54" s="39"/>
      <c r="H54" s="45"/>
    </row>
    <row r="55" s="2" customFormat="1" ht="16.8" customHeight="1">
      <c r="A55" s="39"/>
      <c r="B55" s="45"/>
      <c r="C55" s="311" t="s">
        <v>1</v>
      </c>
      <c r="D55" s="311" t="s">
        <v>113</v>
      </c>
      <c r="E55" s="18" t="s">
        <v>1</v>
      </c>
      <c r="F55" s="312">
        <v>12.300000000000001</v>
      </c>
      <c r="G55" s="39"/>
      <c r="H55" s="45"/>
    </row>
    <row r="56" s="2" customFormat="1" ht="16.8" customHeight="1">
      <c r="A56" s="39"/>
      <c r="B56" s="45"/>
      <c r="C56" s="313" t="s">
        <v>1673</v>
      </c>
      <c r="D56" s="39"/>
      <c r="E56" s="39"/>
      <c r="F56" s="39"/>
      <c r="G56" s="39"/>
      <c r="H56" s="45"/>
    </row>
    <row r="57" s="2" customFormat="1" ht="16.8" customHeight="1">
      <c r="A57" s="39"/>
      <c r="B57" s="45"/>
      <c r="C57" s="311" t="s">
        <v>251</v>
      </c>
      <c r="D57" s="311" t="s">
        <v>252</v>
      </c>
      <c r="E57" s="18" t="s">
        <v>98</v>
      </c>
      <c r="F57" s="312">
        <v>33.100000000000001</v>
      </c>
      <c r="G57" s="39"/>
      <c r="H57" s="45"/>
    </row>
    <row r="58" s="2" customFormat="1" ht="16.8" customHeight="1">
      <c r="A58" s="39"/>
      <c r="B58" s="45"/>
      <c r="C58" s="311" t="s">
        <v>405</v>
      </c>
      <c r="D58" s="311" t="s">
        <v>406</v>
      </c>
      <c r="E58" s="18" t="s">
        <v>98</v>
      </c>
      <c r="F58" s="312">
        <v>15.1</v>
      </c>
      <c r="G58" s="39"/>
      <c r="H58" s="45"/>
    </row>
    <row r="59" s="2" customFormat="1" ht="16.8" customHeight="1">
      <c r="A59" s="39"/>
      <c r="B59" s="45"/>
      <c r="C59" s="311" t="s">
        <v>416</v>
      </c>
      <c r="D59" s="311" t="s">
        <v>417</v>
      </c>
      <c r="E59" s="18" t="s">
        <v>98</v>
      </c>
      <c r="F59" s="312">
        <v>12.300000000000001</v>
      </c>
      <c r="G59" s="39"/>
      <c r="H59" s="45"/>
    </row>
    <row r="60" s="2" customFormat="1" ht="16.8" customHeight="1">
      <c r="A60" s="39"/>
      <c r="B60" s="45"/>
      <c r="C60" s="307" t="s">
        <v>114</v>
      </c>
      <c r="D60" s="308" t="s">
        <v>115</v>
      </c>
      <c r="E60" s="309" t="s">
        <v>98</v>
      </c>
      <c r="F60" s="310">
        <v>2.7999999999999998</v>
      </c>
      <c r="G60" s="39"/>
      <c r="H60" s="45"/>
    </row>
    <row r="61" s="2" customFormat="1" ht="16.8" customHeight="1">
      <c r="A61" s="39"/>
      <c r="B61" s="45"/>
      <c r="C61" s="311" t="s">
        <v>1</v>
      </c>
      <c r="D61" s="311" t="s">
        <v>116</v>
      </c>
      <c r="E61" s="18" t="s">
        <v>1</v>
      </c>
      <c r="F61" s="312">
        <v>2.7999999999999998</v>
      </c>
      <c r="G61" s="39"/>
      <c r="H61" s="45"/>
    </row>
    <row r="62" s="2" customFormat="1" ht="16.8" customHeight="1">
      <c r="A62" s="39"/>
      <c r="B62" s="45"/>
      <c r="C62" s="313" t="s">
        <v>1673</v>
      </c>
      <c r="D62" s="39"/>
      <c r="E62" s="39"/>
      <c r="F62" s="39"/>
      <c r="G62" s="39"/>
      <c r="H62" s="45"/>
    </row>
    <row r="63" s="2" customFormat="1" ht="16.8" customHeight="1">
      <c r="A63" s="39"/>
      <c r="B63" s="45"/>
      <c r="C63" s="311" t="s">
        <v>251</v>
      </c>
      <c r="D63" s="311" t="s">
        <v>252</v>
      </c>
      <c r="E63" s="18" t="s">
        <v>98</v>
      </c>
      <c r="F63" s="312">
        <v>33.100000000000001</v>
      </c>
      <c r="G63" s="39"/>
      <c r="H63" s="45"/>
    </row>
    <row r="64" s="2" customFormat="1" ht="16.8" customHeight="1">
      <c r="A64" s="39"/>
      <c r="B64" s="45"/>
      <c r="C64" s="311" t="s">
        <v>405</v>
      </c>
      <c r="D64" s="311" t="s">
        <v>406</v>
      </c>
      <c r="E64" s="18" t="s">
        <v>98</v>
      </c>
      <c r="F64" s="312">
        <v>15.1</v>
      </c>
      <c r="G64" s="39"/>
      <c r="H64" s="45"/>
    </row>
    <row r="65" s="2" customFormat="1">
      <c r="A65" s="39"/>
      <c r="B65" s="45"/>
      <c r="C65" s="311" t="s">
        <v>420</v>
      </c>
      <c r="D65" s="311" t="s">
        <v>421</v>
      </c>
      <c r="E65" s="18" t="s">
        <v>98</v>
      </c>
      <c r="F65" s="312">
        <v>2.7999999999999998</v>
      </c>
      <c r="G65" s="39"/>
      <c r="H65" s="45"/>
    </row>
    <row r="66" s="2" customFormat="1" ht="16.8" customHeight="1">
      <c r="A66" s="39"/>
      <c r="B66" s="45"/>
      <c r="C66" s="307" t="s">
        <v>118</v>
      </c>
      <c r="D66" s="308" t="s">
        <v>119</v>
      </c>
      <c r="E66" s="309" t="s">
        <v>98</v>
      </c>
      <c r="F66" s="310">
        <v>18</v>
      </c>
      <c r="G66" s="39"/>
      <c r="H66" s="45"/>
    </row>
    <row r="67" s="2" customFormat="1" ht="16.8" customHeight="1">
      <c r="A67" s="39"/>
      <c r="B67" s="45"/>
      <c r="C67" s="311" t="s">
        <v>1</v>
      </c>
      <c r="D67" s="311" t="s">
        <v>120</v>
      </c>
      <c r="E67" s="18" t="s">
        <v>1</v>
      </c>
      <c r="F67" s="312">
        <v>18</v>
      </c>
      <c r="G67" s="39"/>
      <c r="H67" s="45"/>
    </row>
    <row r="68" s="2" customFormat="1" ht="16.8" customHeight="1">
      <c r="A68" s="39"/>
      <c r="B68" s="45"/>
      <c r="C68" s="313" t="s">
        <v>1673</v>
      </c>
      <c r="D68" s="39"/>
      <c r="E68" s="39"/>
      <c r="F68" s="39"/>
      <c r="G68" s="39"/>
      <c r="H68" s="45"/>
    </row>
    <row r="69" s="2" customFormat="1" ht="16.8" customHeight="1">
      <c r="A69" s="39"/>
      <c r="B69" s="45"/>
      <c r="C69" s="311" t="s">
        <v>251</v>
      </c>
      <c r="D69" s="311" t="s">
        <v>252</v>
      </c>
      <c r="E69" s="18" t="s">
        <v>98</v>
      </c>
      <c r="F69" s="312">
        <v>33.100000000000001</v>
      </c>
      <c r="G69" s="39"/>
      <c r="H69" s="45"/>
    </row>
    <row r="70" s="2" customFormat="1" ht="16.8" customHeight="1">
      <c r="A70" s="39"/>
      <c r="B70" s="45"/>
      <c r="C70" s="311" t="s">
        <v>400</v>
      </c>
      <c r="D70" s="311" t="s">
        <v>401</v>
      </c>
      <c r="E70" s="18" t="s">
        <v>98</v>
      </c>
      <c r="F70" s="312">
        <v>18</v>
      </c>
      <c r="G70" s="39"/>
      <c r="H70" s="45"/>
    </row>
    <row r="71" s="2" customFormat="1" ht="16.8" customHeight="1">
      <c r="A71" s="39"/>
      <c r="B71" s="45"/>
      <c r="C71" s="311" t="s">
        <v>411</v>
      </c>
      <c r="D71" s="311" t="s">
        <v>412</v>
      </c>
      <c r="E71" s="18" t="s">
        <v>98</v>
      </c>
      <c r="F71" s="312">
        <v>18</v>
      </c>
      <c r="G71" s="39"/>
      <c r="H71" s="45"/>
    </row>
    <row r="72" s="2" customFormat="1" ht="16.8" customHeight="1">
      <c r="A72" s="39"/>
      <c r="B72" s="45"/>
      <c r="C72" s="307" t="s">
        <v>122</v>
      </c>
      <c r="D72" s="308" t="s">
        <v>123</v>
      </c>
      <c r="E72" s="309" t="s">
        <v>98</v>
      </c>
      <c r="F72" s="310">
        <v>1.3999999999999999</v>
      </c>
      <c r="G72" s="39"/>
      <c r="H72" s="45"/>
    </row>
    <row r="73" s="2" customFormat="1" ht="16.8" customHeight="1">
      <c r="A73" s="39"/>
      <c r="B73" s="45"/>
      <c r="C73" s="311" t="s">
        <v>1</v>
      </c>
      <c r="D73" s="311" t="s">
        <v>124</v>
      </c>
      <c r="E73" s="18" t="s">
        <v>1</v>
      </c>
      <c r="F73" s="312">
        <v>1.3999999999999999</v>
      </c>
      <c r="G73" s="39"/>
      <c r="H73" s="45"/>
    </row>
    <row r="74" s="2" customFormat="1" ht="16.8" customHeight="1">
      <c r="A74" s="39"/>
      <c r="B74" s="45"/>
      <c r="C74" s="313" t="s">
        <v>1673</v>
      </c>
      <c r="D74" s="39"/>
      <c r="E74" s="39"/>
      <c r="F74" s="39"/>
      <c r="G74" s="39"/>
      <c r="H74" s="45"/>
    </row>
    <row r="75" s="2" customFormat="1">
      <c r="A75" s="39"/>
      <c r="B75" s="45"/>
      <c r="C75" s="311" t="s">
        <v>274</v>
      </c>
      <c r="D75" s="311" t="s">
        <v>275</v>
      </c>
      <c r="E75" s="18" t="s">
        <v>98</v>
      </c>
      <c r="F75" s="312">
        <v>1.3999999999999999</v>
      </c>
      <c r="G75" s="39"/>
      <c r="H75" s="45"/>
    </row>
    <row r="76" s="2" customFormat="1" ht="16.8" customHeight="1">
      <c r="A76" s="39"/>
      <c r="B76" s="45"/>
      <c r="C76" s="311" t="s">
        <v>278</v>
      </c>
      <c r="D76" s="311" t="s">
        <v>279</v>
      </c>
      <c r="E76" s="18" t="s">
        <v>98</v>
      </c>
      <c r="F76" s="312">
        <v>1.3999999999999999</v>
      </c>
      <c r="G76" s="39"/>
      <c r="H76" s="45"/>
    </row>
    <row r="77" s="2" customFormat="1" ht="16.8" customHeight="1">
      <c r="A77" s="39"/>
      <c r="B77" s="45"/>
      <c r="C77" s="311" t="s">
        <v>289</v>
      </c>
      <c r="D77" s="311" t="s">
        <v>290</v>
      </c>
      <c r="E77" s="18" t="s">
        <v>98</v>
      </c>
      <c r="F77" s="312">
        <v>1.3999999999999999</v>
      </c>
      <c r="G77" s="39"/>
      <c r="H77" s="45"/>
    </row>
    <row r="78" s="2" customFormat="1" ht="16.8" customHeight="1">
      <c r="A78" s="39"/>
      <c r="B78" s="45"/>
      <c r="C78" s="311" t="s">
        <v>299</v>
      </c>
      <c r="D78" s="311" t="s">
        <v>300</v>
      </c>
      <c r="E78" s="18" t="s">
        <v>98</v>
      </c>
      <c r="F78" s="312">
        <v>1.3999999999999999</v>
      </c>
      <c r="G78" s="39"/>
      <c r="H78" s="45"/>
    </row>
    <row r="79" s="2" customFormat="1">
      <c r="A79" s="39"/>
      <c r="B79" s="45"/>
      <c r="C79" s="311" t="s">
        <v>303</v>
      </c>
      <c r="D79" s="311" t="s">
        <v>304</v>
      </c>
      <c r="E79" s="18" t="s">
        <v>98</v>
      </c>
      <c r="F79" s="312">
        <v>1.3999999999999999</v>
      </c>
      <c r="G79" s="39"/>
      <c r="H79" s="45"/>
    </row>
    <row r="80" s="2" customFormat="1" ht="16.8" customHeight="1">
      <c r="A80" s="39"/>
      <c r="B80" s="45"/>
      <c r="C80" s="311" t="s">
        <v>307</v>
      </c>
      <c r="D80" s="311" t="s">
        <v>308</v>
      </c>
      <c r="E80" s="18" t="s">
        <v>98</v>
      </c>
      <c r="F80" s="312">
        <v>1.3999999999999999</v>
      </c>
      <c r="G80" s="39"/>
      <c r="H80" s="45"/>
    </row>
    <row r="81" s="2" customFormat="1" ht="16.8" customHeight="1">
      <c r="A81" s="39"/>
      <c r="B81" s="45"/>
      <c r="C81" s="311" t="s">
        <v>311</v>
      </c>
      <c r="D81" s="311" t="s">
        <v>312</v>
      </c>
      <c r="E81" s="18" t="s">
        <v>138</v>
      </c>
      <c r="F81" s="312">
        <v>0.016</v>
      </c>
      <c r="G81" s="39"/>
      <c r="H81" s="45"/>
    </row>
    <row r="82" s="2" customFormat="1" ht="16.8" customHeight="1">
      <c r="A82" s="39"/>
      <c r="B82" s="45"/>
      <c r="C82" s="311" t="s">
        <v>282</v>
      </c>
      <c r="D82" s="311" t="s">
        <v>283</v>
      </c>
      <c r="E82" s="18" t="s">
        <v>257</v>
      </c>
      <c r="F82" s="312">
        <v>0.378</v>
      </c>
      <c r="G82" s="39"/>
      <c r="H82" s="45"/>
    </row>
    <row r="83" s="2" customFormat="1" ht="16.8" customHeight="1">
      <c r="A83" s="39"/>
      <c r="B83" s="45"/>
      <c r="C83" s="307" t="s">
        <v>133</v>
      </c>
      <c r="D83" s="308" t="s">
        <v>134</v>
      </c>
      <c r="E83" s="309" t="s">
        <v>98</v>
      </c>
      <c r="F83" s="310">
        <v>0.97999999999999998</v>
      </c>
      <c r="G83" s="39"/>
      <c r="H83" s="45"/>
    </row>
    <row r="84" s="2" customFormat="1" ht="16.8" customHeight="1">
      <c r="A84" s="39"/>
      <c r="B84" s="45"/>
      <c r="C84" s="311" t="s">
        <v>1</v>
      </c>
      <c r="D84" s="311" t="s">
        <v>1678</v>
      </c>
      <c r="E84" s="18" t="s">
        <v>1</v>
      </c>
      <c r="F84" s="312">
        <v>0.48999999999999999</v>
      </c>
      <c r="G84" s="39"/>
      <c r="H84" s="45"/>
    </row>
    <row r="85" s="2" customFormat="1" ht="16.8" customHeight="1">
      <c r="A85" s="39"/>
      <c r="B85" s="45"/>
      <c r="C85" s="311" t="s">
        <v>1</v>
      </c>
      <c r="D85" s="311" t="s">
        <v>1678</v>
      </c>
      <c r="E85" s="18" t="s">
        <v>1</v>
      </c>
      <c r="F85" s="312">
        <v>0.48999999999999999</v>
      </c>
      <c r="G85" s="39"/>
      <c r="H85" s="45"/>
    </row>
    <row r="86" s="2" customFormat="1" ht="16.8" customHeight="1">
      <c r="A86" s="39"/>
      <c r="B86" s="45"/>
      <c r="C86" s="311" t="s">
        <v>1</v>
      </c>
      <c r="D86" s="311" t="s">
        <v>221</v>
      </c>
      <c r="E86" s="18" t="s">
        <v>1</v>
      </c>
      <c r="F86" s="312">
        <v>0.97999999999999998</v>
      </c>
      <c r="G86" s="39"/>
      <c r="H86" s="45"/>
    </row>
    <row r="87" s="2" customFormat="1" ht="16.8" customHeight="1">
      <c r="A87" s="39"/>
      <c r="B87" s="45"/>
      <c r="C87" s="313" t="s">
        <v>1673</v>
      </c>
      <c r="D87" s="39"/>
      <c r="E87" s="39"/>
      <c r="F87" s="39"/>
      <c r="G87" s="39"/>
      <c r="H87" s="45"/>
    </row>
    <row r="88" s="2" customFormat="1" ht="16.8" customHeight="1">
      <c r="A88" s="39"/>
      <c r="B88" s="45"/>
      <c r="C88" s="311" t="s">
        <v>319</v>
      </c>
      <c r="D88" s="311" t="s">
        <v>320</v>
      </c>
      <c r="E88" s="18" t="s">
        <v>138</v>
      </c>
      <c r="F88" s="312">
        <v>0.53900000000000003</v>
      </c>
      <c r="G88" s="39"/>
      <c r="H88" s="45"/>
    </row>
    <row r="89" s="2" customFormat="1" ht="16.8" customHeight="1">
      <c r="A89" s="39"/>
      <c r="B89" s="45"/>
      <c r="C89" s="311" t="s">
        <v>324</v>
      </c>
      <c r="D89" s="311" t="s">
        <v>325</v>
      </c>
      <c r="E89" s="18" t="s">
        <v>138</v>
      </c>
      <c r="F89" s="312">
        <v>0.049000000000000002</v>
      </c>
      <c r="G89" s="39"/>
      <c r="H89" s="45"/>
    </row>
    <row r="90" s="2" customFormat="1" ht="16.8" customHeight="1">
      <c r="A90" s="39"/>
      <c r="B90" s="45"/>
      <c r="C90" s="311" t="s">
        <v>329</v>
      </c>
      <c r="D90" s="311" t="s">
        <v>330</v>
      </c>
      <c r="E90" s="18" t="s">
        <v>138</v>
      </c>
      <c r="F90" s="312">
        <v>0.14699999999999999</v>
      </c>
      <c r="G90" s="39"/>
      <c r="H90" s="45"/>
    </row>
    <row r="91" s="2" customFormat="1" ht="16.8" customHeight="1">
      <c r="A91" s="39"/>
      <c r="B91" s="45"/>
      <c r="C91" s="311" t="s">
        <v>681</v>
      </c>
      <c r="D91" s="311" t="s">
        <v>682</v>
      </c>
      <c r="E91" s="18" t="s">
        <v>98</v>
      </c>
      <c r="F91" s="312">
        <v>0.97999999999999998</v>
      </c>
      <c r="G91" s="39"/>
      <c r="H91" s="45"/>
    </row>
    <row r="92" s="2" customFormat="1">
      <c r="A92" s="39"/>
      <c r="B92" s="45"/>
      <c r="C92" s="311" t="s">
        <v>703</v>
      </c>
      <c r="D92" s="311" t="s">
        <v>704</v>
      </c>
      <c r="E92" s="18" t="s">
        <v>98</v>
      </c>
      <c r="F92" s="312">
        <v>1.1419999999999999</v>
      </c>
      <c r="G92" s="39"/>
      <c r="H92" s="45"/>
    </row>
    <row r="93" s="2" customFormat="1" ht="16.8" customHeight="1">
      <c r="A93" s="39"/>
      <c r="B93" s="45"/>
      <c r="C93" s="311" t="s">
        <v>719</v>
      </c>
      <c r="D93" s="311" t="s">
        <v>720</v>
      </c>
      <c r="E93" s="18" t="s">
        <v>98</v>
      </c>
      <c r="F93" s="312">
        <v>1.137</v>
      </c>
      <c r="G93" s="39"/>
      <c r="H93" s="45"/>
    </row>
    <row r="94" s="2" customFormat="1" ht="16.8" customHeight="1">
      <c r="A94" s="39"/>
      <c r="B94" s="45"/>
      <c r="C94" s="307" t="s">
        <v>128</v>
      </c>
      <c r="D94" s="308" t="s">
        <v>129</v>
      </c>
      <c r="E94" s="309" t="s">
        <v>98</v>
      </c>
      <c r="F94" s="310">
        <v>634.11800000000005</v>
      </c>
      <c r="G94" s="39"/>
      <c r="H94" s="45"/>
    </row>
    <row r="95" s="2" customFormat="1" ht="16.8" customHeight="1">
      <c r="A95" s="39"/>
      <c r="B95" s="45"/>
      <c r="C95" s="311" t="s">
        <v>1</v>
      </c>
      <c r="D95" s="311" t="s">
        <v>1679</v>
      </c>
      <c r="E95" s="18" t="s">
        <v>1</v>
      </c>
      <c r="F95" s="312">
        <v>0</v>
      </c>
      <c r="G95" s="39"/>
      <c r="H95" s="45"/>
    </row>
    <row r="96" s="2" customFormat="1" ht="16.8" customHeight="1">
      <c r="A96" s="39"/>
      <c r="B96" s="45"/>
      <c r="C96" s="311" t="s">
        <v>1</v>
      </c>
      <c r="D96" s="311" t="s">
        <v>1680</v>
      </c>
      <c r="E96" s="18" t="s">
        <v>1</v>
      </c>
      <c r="F96" s="312">
        <v>132.99799999999999</v>
      </c>
      <c r="G96" s="39"/>
      <c r="H96" s="45"/>
    </row>
    <row r="97" s="2" customFormat="1" ht="16.8" customHeight="1">
      <c r="A97" s="39"/>
      <c r="B97" s="45"/>
      <c r="C97" s="311" t="s">
        <v>1</v>
      </c>
      <c r="D97" s="311" t="s">
        <v>1681</v>
      </c>
      <c r="E97" s="18" t="s">
        <v>1</v>
      </c>
      <c r="F97" s="312">
        <v>-2.96</v>
      </c>
      <c r="G97" s="39"/>
      <c r="H97" s="45"/>
    </row>
    <row r="98" s="2" customFormat="1" ht="16.8" customHeight="1">
      <c r="A98" s="39"/>
      <c r="B98" s="45"/>
      <c r="C98" s="311" t="s">
        <v>1</v>
      </c>
      <c r="D98" s="311" t="s">
        <v>1681</v>
      </c>
      <c r="E98" s="18" t="s">
        <v>1</v>
      </c>
      <c r="F98" s="312">
        <v>-2.96</v>
      </c>
      <c r="G98" s="39"/>
      <c r="H98" s="45"/>
    </row>
    <row r="99" s="2" customFormat="1" ht="16.8" customHeight="1">
      <c r="A99" s="39"/>
      <c r="B99" s="45"/>
      <c r="C99" s="311" t="s">
        <v>1</v>
      </c>
      <c r="D99" s="311" t="s">
        <v>1682</v>
      </c>
      <c r="E99" s="18" t="s">
        <v>1</v>
      </c>
      <c r="F99" s="312">
        <v>-2.3639999999999999</v>
      </c>
      <c r="G99" s="39"/>
      <c r="H99" s="45"/>
    </row>
    <row r="100" s="2" customFormat="1" ht="16.8" customHeight="1">
      <c r="A100" s="39"/>
      <c r="B100" s="45"/>
      <c r="C100" s="311" t="s">
        <v>1</v>
      </c>
      <c r="D100" s="311" t="s">
        <v>1388</v>
      </c>
      <c r="E100" s="18" t="s">
        <v>1</v>
      </c>
      <c r="F100" s="312">
        <v>124.714</v>
      </c>
      <c r="G100" s="39"/>
      <c r="H100" s="45"/>
    </row>
    <row r="101" s="2" customFormat="1" ht="16.8" customHeight="1">
      <c r="A101" s="39"/>
      <c r="B101" s="45"/>
      <c r="C101" s="311" t="s">
        <v>1</v>
      </c>
      <c r="D101" s="311" t="s">
        <v>1683</v>
      </c>
      <c r="E101" s="18" t="s">
        <v>1</v>
      </c>
      <c r="F101" s="312">
        <v>0</v>
      </c>
      <c r="G101" s="39"/>
      <c r="H101" s="45"/>
    </row>
    <row r="102" s="2" customFormat="1" ht="16.8" customHeight="1">
      <c r="A102" s="39"/>
      <c r="B102" s="45"/>
      <c r="C102" s="311" t="s">
        <v>1</v>
      </c>
      <c r="D102" s="311" t="s">
        <v>1684</v>
      </c>
      <c r="E102" s="18" t="s">
        <v>1</v>
      </c>
      <c r="F102" s="312">
        <v>71.715000000000003</v>
      </c>
      <c r="G102" s="39"/>
      <c r="H102" s="45"/>
    </row>
    <row r="103" s="2" customFormat="1" ht="16.8" customHeight="1">
      <c r="A103" s="39"/>
      <c r="B103" s="45"/>
      <c r="C103" s="311" t="s">
        <v>1</v>
      </c>
      <c r="D103" s="311" t="s">
        <v>1685</v>
      </c>
      <c r="E103" s="18" t="s">
        <v>1</v>
      </c>
      <c r="F103" s="312">
        <v>-3.3599999999999999</v>
      </c>
      <c r="G103" s="39"/>
      <c r="H103" s="45"/>
    </row>
    <row r="104" s="2" customFormat="1" ht="16.8" customHeight="1">
      <c r="A104" s="39"/>
      <c r="B104" s="45"/>
      <c r="C104" s="311" t="s">
        <v>1</v>
      </c>
      <c r="D104" s="311" t="s">
        <v>1388</v>
      </c>
      <c r="E104" s="18" t="s">
        <v>1</v>
      </c>
      <c r="F104" s="312">
        <v>68.355000000000004</v>
      </c>
      <c r="G104" s="39"/>
      <c r="H104" s="45"/>
    </row>
    <row r="105" s="2" customFormat="1" ht="16.8" customHeight="1">
      <c r="A105" s="39"/>
      <c r="B105" s="45"/>
      <c r="C105" s="311" t="s">
        <v>1</v>
      </c>
      <c r="D105" s="311" t="s">
        <v>1674</v>
      </c>
      <c r="E105" s="18" t="s">
        <v>1</v>
      </c>
      <c r="F105" s="312">
        <v>0</v>
      </c>
      <c r="G105" s="39"/>
      <c r="H105" s="45"/>
    </row>
    <row r="106" s="2" customFormat="1" ht="16.8" customHeight="1">
      <c r="A106" s="39"/>
      <c r="B106" s="45"/>
      <c r="C106" s="311" t="s">
        <v>1</v>
      </c>
      <c r="D106" s="311" t="s">
        <v>1686</v>
      </c>
      <c r="E106" s="18" t="s">
        <v>1</v>
      </c>
      <c r="F106" s="312">
        <v>293.87900000000002</v>
      </c>
      <c r="G106" s="39"/>
      <c r="H106" s="45"/>
    </row>
    <row r="107" s="2" customFormat="1" ht="16.8" customHeight="1">
      <c r="A107" s="39"/>
      <c r="B107" s="45"/>
      <c r="C107" s="311" t="s">
        <v>1</v>
      </c>
      <c r="D107" s="311" t="s">
        <v>1681</v>
      </c>
      <c r="E107" s="18" t="s">
        <v>1</v>
      </c>
      <c r="F107" s="312">
        <v>-2.96</v>
      </c>
      <c r="G107" s="39"/>
      <c r="H107" s="45"/>
    </row>
    <row r="108" s="2" customFormat="1" ht="16.8" customHeight="1">
      <c r="A108" s="39"/>
      <c r="B108" s="45"/>
      <c r="C108" s="311" t="s">
        <v>1</v>
      </c>
      <c r="D108" s="311" t="s">
        <v>1681</v>
      </c>
      <c r="E108" s="18" t="s">
        <v>1</v>
      </c>
      <c r="F108" s="312">
        <v>-2.96</v>
      </c>
      <c r="G108" s="39"/>
      <c r="H108" s="45"/>
    </row>
    <row r="109" s="2" customFormat="1" ht="16.8" customHeight="1">
      <c r="A109" s="39"/>
      <c r="B109" s="45"/>
      <c r="C109" s="311" t="s">
        <v>1</v>
      </c>
      <c r="D109" s="311" t="s">
        <v>1687</v>
      </c>
      <c r="E109" s="18" t="s">
        <v>1</v>
      </c>
      <c r="F109" s="312">
        <v>-7.4619999999999997</v>
      </c>
      <c r="G109" s="39"/>
      <c r="H109" s="45"/>
    </row>
    <row r="110" s="2" customFormat="1" ht="16.8" customHeight="1">
      <c r="A110" s="39"/>
      <c r="B110" s="45"/>
      <c r="C110" s="311" t="s">
        <v>1</v>
      </c>
      <c r="D110" s="311" t="s">
        <v>566</v>
      </c>
      <c r="E110" s="18" t="s">
        <v>1</v>
      </c>
      <c r="F110" s="312">
        <v>-1.5760000000000001</v>
      </c>
      <c r="G110" s="39"/>
      <c r="H110" s="45"/>
    </row>
    <row r="111" s="2" customFormat="1" ht="16.8" customHeight="1">
      <c r="A111" s="39"/>
      <c r="B111" s="45"/>
      <c r="C111" s="311" t="s">
        <v>1</v>
      </c>
      <c r="D111" s="311" t="s">
        <v>566</v>
      </c>
      <c r="E111" s="18" t="s">
        <v>1</v>
      </c>
      <c r="F111" s="312">
        <v>-1.5760000000000001</v>
      </c>
      <c r="G111" s="39"/>
      <c r="H111" s="45"/>
    </row>
    <row r="112" s="2" customFormat="1" ht="16.8" customHeight="1">
      <c r="A112" s="39"/>
      <c r="B112" s="45"/>
      <c r="C112" s="311" t="s">
        <v>1</v>
      </c>
      <c r="D112" s="311" t="s">
        <v>1688</v>
      </c>
      <c r="E112" s="18" t="s">
        <v>1</v>
      </c>
      <c r="F112" s="312">
        <v>-1.7729999999999999</v>
      </c>
      <c r="G112" s="39"/>
      <c r="H112" s="45"/>
    </row>
    <row r="113" s="2" customFormat="1" ht="16.8" customHeight="1">
      <c r="A113" s="39"/>
      <c r="B113" s="45"/>
      <c r="C113" s="311" t="s">
        <v>1</v>
      </c>
      <c r="D113" s="311" t="s">
        <v>1682</v>
      </c>
      <c r="E113" s="18" t="s">
        <v>1</v>
      </c>
      <c r="F113" s="312">
        <v>-2.3639999999999999</v>
      </c>
      <c r="G113" s="39"/>
      <c r="H113" s="45"/>
    </row>
    <row r="114" s="2" customFormat="1" ht="16.8" customHeight="1">
      <c r="A114" s="39"/>
      <c r="B114" s="45"/>
      <c r="C114" s="311" t="s">
        <v>1</v>
      </c>
      <c r="D114" s="311" t="s">
        <v>1685</v>
      </c>
      <c r="E114" s="18" t="s">
        <v>1</v>
      </c>
      <c r="F114" s="312">
        <v>-3.3599999999999999</v>
      </c>
      <c r="G114" s="39"/>
      <c r="H114" s="45"/>
    </row>
    <row r="115" s="2" customFormat="1" ht="16.8" customHeight="1">
      <c r="A115" s="39"/>
      <c r="B115" s="45"/>
      <c r="C115" s="311" t="s">
        <v>1</v>
      </c>
      <c r="D115" s="311" t="s">
        <v>1388</v>
      </c>
      <c r="E115" s="18" t="s">
        <v>1</v>
      </c>
      <c r="F115" s="312">
        <v>269.84800000000001</v>
      </c>
      <c r="G115" s="39"/>
      <c r="H115" s="45"/>
    </row>
    <row r="116" s="2" customFormat="1" ht="16.8" customHeight="1">
      <c r="A116" s="39"/>
      <c r="B116" s="45"/>
      <c r="C116" s="311" t="s">
        <v>1</v>
      </c>
      <c r="D116" s="311" t="s">
        <v>1676</v>
      </c>
      <c r="E116" s="18" t="s">
        <v>1</v>
      </c>
      <c r="F116" s="312">
        <v>0</v>
      </c>
      <c r="G116" s="39"/>
      <c r="H116" s="45"/>
    </row>
    <row r="117" s="2" customFormat="1" ht="16.8" customHeight="1">
      <c r="A117" s="39"/>
      <c r="B117" s="45"/>
      <c r="C117" s="311" t="s">
        <v>1</v>
      </c>
      <c r="D117" s="311" t="s">
        <v>1689</v>
      </c>
      <c r="E117" s="18" t="s">
        <v>1</v>
      </c>
      <c r="F117" s="312">
        <v>60.18</v>
      </c>
      <c r="G117" s="39"/>
      <c r="H117" s="45"/>
    </row>
    <row r="118" s="2" customFormat="1" ht="16.8" customHeight="1">
      <c r="A118" s="39"/>
      <c r="B118" s="45"/>
      <c r="C118" s="311" t="s">
        <v>1</v>
      </c>
      <c r="D118" s="311" t="s">
        <v>1681</v>
      </c>
      <c r="E118" s="18" t="s">
        <v>1</v>
      </c>
      <c r="F118" s="312">
        <v>-2.96</v>
      </c>
      <c r="G118" s="39"/>
      <c r="H118" s="45"/>
    </row>
    <row r="119" s="2" customFormat="1" ht="16.8" customHeight="1">
      <c r="A119" s="39"/>
      <c r="B119" s="45"/>
      <c r="C119" s="311" t="s">
        <v>1</v>
      </c>
      <c r="D119" s="311" t="s">
        <v>566</v>
      </c>
      <c r="E119" s="18" t="s">
        <v>1</v>
      </c>
      <c r="F119" s="312">
        <v>-1.5760000000000001</v>
      </c>
      <c r="G119" s="39"/>
      <c r="H119" s="45"/>
    </row>
    <row r="120" s="2" customFormat="1" ht="16.8" customHeight="1">
      <c r="A120" s="39"/>
      <c r="B120" s="45"/>
      <c r="C120" s="311" t="s">
        <v>1</v>
      </c>
      <c r="D120" s="311" t="s">
        <v>1388</v>
      </c>
      <c r="E120" s="18" t="s">
        <v>1</v>
      </c>
      <c r="F120" s="312">
        <v>55.643999999999998</v>
      </c>
      <c r="G120" s="39"/>
      <c r="H120" s="45"/>
    </row>
    <row r="121" s="2" customFormat="1" ht="16.8" customHeight="1">
      <c r="A121" s="39"/>
      <c r="B121" s="45"/>
      <c r="C121" s="311" t="s">
        <v>1</v>
      </c>
      <c r="D121" s="311" t="s">
        <v>1690</v>
      </c>
      <c r="E121" s="18" t="s">
        <v>1</v>
      </c>
      <c r="F121" s="312">
        <v>0</v>
      </c>
      <c r="G121" s="39"/>
      <c r="H121" s="45"/>
    </row>
    <row r="122" s="2" customFormat="1" ht="16.8" customHeight="1">
      <c r="A122" s="39"/>
      <c r="B122" s="45"/>
      <c r="C122" s="311" t="s">
        <v>1</v>
      </c>
      <c r="D122" s="311" t="s">
        <v>1691</v>
      </c>
      <c r="E122" s="18" t="s">
        <v>1</v>
      </c>
      <c r="F122" s="312">
        <v>44.433</v>
      </c>
      <c r="G122" s="39"/>
      <c r="H122" s="45"/>
    </row>
    <row r="123" s="2" customFormat="1" ht="16.8" customHeight="1">
      <c r="A123" s="39"/>
      <c r="B123" s="45"/>
      <c r="C123" s="311" t="s">
        <v>1</v>
      </c>
      <c r="D123" s="311" t="s">
        <v>566</v>
      </c>
      <c r="E123" s="18" t="s">
        <v>1</v>
      </c>
      <c r="F123" s="312">
        <v>-1.5760000000000001</v>
      </c>
      <c r="G123" s="39"/>
      <c r="H123" s="45"/>
    </row>
    <row r="124" s="2" customFormat="1" ht="16.8" customHeight="1">
      <c r="A124" s="39"/>
      <c r="B124" s="45"/>
      <c r="C124" s="311" t="s">
        <v>1</v>
      </c>
      <c r="D124" s="311" t="s">
        <v>1388</v>
      </c>
      <c r="E124" s="18" t="s">
        <v>1</v>
      </c>
      <c r="F124" s="312">
        <v>42.856999999999999</v>
      </c>
      <c r="G124" s="39"/>
      <c r="H124" s="45"/>
    </row>
    <row r="125" s="2" customFormat="1" ht="16.8" customHeight="1">
      <c r="A125" s="39"/>
      <c r="B125" s="45"/>
      <c r="C125" s="311" t="s">
        <v>1</v>
      </c>
      <c r="D125" s="311" t="s">
        <v>1692</v>
      </c>
      <c r="E125" s="18" t="s">
        <v>1</v>
      </c>
      <c r="F125" s="312">
        <v>0</v>
      </c>
      <c r="G125" s="39"/>
      <c r="H125" s="45"/>
    </row>
    <row r="126" s="2" customFormat="1" ht="16.8" customHeight="1">
      <c r="A126" s="39"/>
      <c r="B126" s="45"/>
      <c r="C126" s="311" t="s">
        <v>1</v>
      </c>
      <c r="D126" s="311" t="s">
        <v>1693</v>
      </c>
      <c r="E126" s="18" t="s">
        <v>1</v>
      </c>
      <c r="F126" s="312">
        <v>74.472999999999999</v>
      </c>
      <c r="G126" s="39"/>
      <c r="H126" s="45"/>
    </row>
    <row r="127" s="2" customFormat="1" ht="16.8" customHeight="1">
      <c r="A127" s="39"/>
      <c r="B127" s="45"/>
      <c r="C127" s="311" t="s">
        <v>1</v>
      </c>
      <c r="D127" s="311" t="s">
        <v>1688</v>
      </c>
      <c r="E127" s="18" t="s">
        <v>1</v>
      </c>
      <c r="F127" s="312">
        <v>-1.7729999999999999</v>
      </c>
      <c r="G127" s="39"/>
      <c r="H127" s="45"/>
    </row>
    <row r="128" s="2" customFormat="1" ht="16.8" customHeight="1">
      <c r="A128" s="39"/>
      <c r="B128" s="45"/>
      <c r="C128" s="311" t="s">
        <v>1</v>
      </c>
      <c r="D128" s="311" t="s">
        <v>1388</v>
      </c>
      <c r="E128" s="18" t="s">
        <v>1</v>
      </c>
      <c r="F128" s="312">
        <v>72.700000000000003</v>
      </c>
      <c r="G128" s="39"/>
      <c r="H128" s="45"/>
    </row>
    <row r="129" s="2" customFormat="1" ht="16.8" customHeight="1">
      <c r="A129" s="39"/>
      <c r="B129" s="45"/>
      <c r="C129" s="311" t="s">
        <v>1</v>
      </c>
      <c r="D129" s="311" t="s">
        <v>221</v>
      </c>
      <c r="E129" s="18" t="s">
        <v>1</v>
      </c>
      <c r="F129" s="312">
        <v>634.11800000000005</v>
      </c>
      <c r="G129" s="39"/>
      <c r="H129" s="45"/>
    </row>
    <row r="130" s="2" customFormat="1" ht="16.8" customHeight="1">
      <c r="A130" s="39"/>
      <c r="B130" s="45"/>
      <c r="C130" s="313" t="s">
        <v>1673</v>
      </c>
      <c r="D130" s="39"/>
      <c r="E130" s="39"/>
      <c r="F130" s="39"/>
      <c r="G130" s="39"/>
      <c r="H130" s="45"/>
    </row>
    <row r="131" s="2" customFormat="1" ht="16.8" customHeight="1">
      <c r="A131" s="39"/>
      <c r="B131" s="45"/>
      <c r="C131" s="311" t="s">
        <v>1384</v>
      </c>
      <c r="D131" s="311" t="s">
        <v>1385</v>
      </c>
      <c r="E131" s="18" t="s">
        <v>98</v>
      </c>
      <c r="F131" s="312">
        <v>332.17599999999999</v>
      </c>
      <c r="G131" s="39"/>
      <c r="H131" s="45"/>
    </row>
    <row r="132" s="2" customFormat="1" ht="16.8" customHeight="1">
      <c r="A132" s="39"/>
      <c r="B132" s="45"/>
      <c r="C132" s="311" t="s">
        <v>1391</v>
      </c>
      <c r="D132" s="311" t="s">
        <v>1392</v>
      </c>
      <c r="E132" s="18" t="s">
        <v>98</v>
      </c>
      <c r="F132" s="312">
        <v>332.17599999999999</v>
      </c>
      <c r="G132" s="39"/>
      <c r="H132" s="45"/>
    </row>
    <row r="133" s="2" customFormat="1" ht="16.8" customHeight="1">
      <c r="A133" s="39"/>
      <c r="B133" s="45"/>
      <c r="C133" s="311" t="s">
        <v>1397</v>
      </c>
      <c r="D133" s="311" t="s">
        <v>1398</v>
      </c>
      <c r="E133" s="18" t="s">
        <v>98</v>
      </c>
      <c r="F133" s="312">
        <v>835.928</v>
      </c>
      <c r="G133" s="39"/>
      <c r="H133" s="45"/>
    </row>
    <row r="134" s="2" customFormat="1" ht="16.8" customHeight="1">
      <c r="A134" s="39"/>
      <c r="B134" s="45"/>
      <c r="C134" s="311" t="s">
        <v>1402</v>
      </c>
      <c r="D134" s="311" t="s">
        <v>1403</v>
      </c>
      <c r="E134" s="18" t="s">
        <v>98</v>
      </c>
      <c r="F134" s="312">
        <v>835.928</v>
      </c>
      <c r="G134" s="39"/>
      <c r="H134" s="45"/>
    </row>
    <row r="135" s="2" customFormat="1" ht="16.8" customHeight="1">
      <c r="A135" s="39"/>
      <c r="B135" s="45"/>
      <c r="C135" s="311" t="s">
        <v>1406</v>
      </c>
      <c r="D135" s="311" t="s">
        <v>1407</v>
      </c>
      <c r="E135" s="18" t="s">
        <v>98</v>
      </c>
      <c r="F135" s="312">
        <v>835.928</v>
      </c>
      <c r="G135" s="39"/>
      <c r="H135" s="45"/>
    </row>
    <row r="136" s="2" customFormat="1">
      <c r="A136" s="39"/>
      <c r="B136" s="45"/>
      <c r="C136" s="311" t="s">
        <v>1410</v>
      </c>
      <c r="D136" s="311" t="s">
        <v>1411</v>
      </c>
      <c r="E136" s="18" t="s">
        <v>98</v>
      </c>
      <c r="F136" s="312">
        <v>835.928</v>
      </c>
      <c r="G136" s="39"/>
      <c r="H136" s="45"/>
    </row>
    <row r="137" s="2" customFormat="1">
      <c r="A137" s="39"/>
      <c r="B137" s="45"/>
      <c r="C137" s="311" t="s">
        <v>1414</v>
      </c>
      <c r="D137" s="311" t="s">
        <v>1415</v>
      </c>
      <c r="E137" s="18" t="s">
        <v>98</v>
      </c>
      <c r="F137" s="312">
        <v>518.86900000000003</v>
      </c>
      <c r="G137" s="39"/>
      <c r="H137" s="45"/>
    </row>
    <row r="138" s="2" customFormat="1">
      <c r="A138" s="39"/>
      <c r="B138" s="45"/>
      <c r="C138" s="311" t="s">
        <v>631</v>
      </c>
      <c r="D138" s="311" t="s">
        <v>632</v>
      </c>
      <c r="E138" s="18" t="s">
        <v>98</v>
      </c>
      <c r="F138" s="312">
        <v>634.11800000000005</v>
      </c>
      <c r="G138" s="39"/>
      <c r="H138" s="45"/>
    </row>
    <row r="139" s="2" customFormat="1" ht="16.8" customHeight="1">
      <c r="A139" s="39"/>
      <c r="B139" s="45"/>
      <c r="C139" s="307" t="s">
        <v>131</v>
      </c>
      <c r="D139" s="308" t="s">
        <v>132</v>
      </c>
      <c r="E139" s="309" t="s">
        <v>98</v>
      </c>
      <c r="F139" s="310">
        <v>201.81</v>
      </c>
      <c r="G139" s="39"/>
      <c r="H139" s="45"/>
    </row>
    <row r="140" s="2" customFormat="1" ht="16.8" customHeight="1">
      <c r="A140" s="39"/>
      <c r="B140" s="45"/>
      <c r="C140" s="311" t="s">
        <v>1</v>
      </c>
      <c r="D140" s="311" t="s">
        <v>1665</v>
      </c>
      <c r="E140" s="18" t="s">
        <v>1</v>
      </c>
      <c r="F140" s="312">
        <v>138.49000000000001</v>
      </c>
      <c r="G140" s="39"/>
      <c r="H140" s="45"/>
    </row>
    <row r="141" s="2" customFormat="1" ht="16.8" customHeight="1">
      <c r="A141" s="39"/>
      <c r="B141" s="45"/>
      <c r="C141" s="311" t="s">
        <v>1</v>
      </c>
      <c r="D141" s="311" t="s">
        <v>1666</v>
      </c>
      <c r="E141" s="18" t="s">
        <v>1</v>
      </c>
      <c r="F141" s="312">
        <v>8.5899999999999999</v>
      </c>
      <c r="G141" s="39"/>
      <c r="H141" s="45"/>
    </row>
    <row r="142" s="2" customFormat="1" ht="16.8" customHeight="1">
      <c r="A142" s="39"/>
      <c r="B142" s="45"/>
      <c r="C142" s="311" t="s">
        <v>1</v>
      </c>
      <c r="D142" s="311" t="s">
        <v>1667</v>
      </c>
      <c r="E142" s="18" t="s">
        <v>1</v>
      </c>
      <c r="F142" s="312">
        <v>0</v>
      </c>
      <c r="G142" s="39"/>
      <c r="H142" s="45"/>
    </row>
    <row r="143" s="2" customFormat="1" ht="16.8" customHeight="1">
      <c r="A143" s="39"/>
      <c r="B143" s="45"/>
      <c r="C143" s="311" t="s">
        <v>1</v>
      </c>
      <c r="D143" s="311" t="s">
        <v>1668</v>
      </c>
      <c r="E143" s="18" t="s">
        <v>1</v>
      </c>
      <c r="F143" s="312">
        <v>10.65</v>
      </c>
      <c r="G143" s="39"/>
      <c r="H143" s="45"/>
    </row>
    <row r="144" s="2" customFormat="1" ht="16.8" customHeight="1">
      <c r="A144" s="39"/>
      <c r="B144" s="45"/>
      <c r="C144" s="311" t="s">
        <v>1</v>
      </c>
      <c r="D144" s="311" t="s">
        <v>1669</v>
      </c>
      <c r="E144" s="18" t="s">
        <v>1</v>
      </c>
      <c r="F144" s="312">
        <v>27.789999999999999</v>
      </c>
      <c r="G144" s="39"/>
      <c r="H144" s="45"/>
    </row>
    <row r="145" s="2" customFormat="1" ht="16.8" customHeight="1">
      <c r="A145" s="39"/>
      <c r="B145" s="45"/>
      <c r="C145" s="311" t="s">
        <v>1</v>
      </c>
      <c r="D145" s="311" t="s">
        <v>1670</v>
      </c>
      <c r="E145" s="18" t="s">
        <v>1</v>
      </c>
      <c r="F145" s="312">
        <v>0</v>
      </c>
      <c r="G145" s="39"/>
      <c r="H145" s="45"/>
    </row>
    <row r="146" s="2" customFormat="1" ht="16.8" customHeight="1">
      <c r="A146" s="39"/>
      <c r="B146" s="45"/>
      <c r="C146" s="311" t="s">
        <v>1</v>
      </c>
      <c r="D146" s="311" t="s">
        <v>1671</v>
      </c>
      <c r="E146" s="18" t="s">
        <v>1</v>
      </c>
      <c r="F146" s="312">
        <v>4.0199999999999996</v>
      </c>
      <c r="G146" s="39"/>
      <c r="H146" s="45"/>
    </row>
    <row r="147" s="2" customFormat="1" ht="16.8" customHeight="1">
      <c r="A147" s="39"/>
      <c r="B147" s="45"/>
      <c r="C147" s="311" t="s">
        <v>1</v>
      </c>
      <c r="D147" s="311" t="s">
        <v>1672</v>
      </c>
      <c r="E147" s="18" t="s">
        <v>1</v>
      </c>
      <c r="F147" s="312">
        <v>12.27</v>
      </c>
      <c r="G147" s="39"/>
      <c r="H147" s="45"/>
    </row>
    <row r="148" s="2" customFormat="1" ht="16.8" customHeight="1">
      <c r="A148" s="39"/>
      <c r="B148" s="45"/>
      <c r="C148" s="311" t="s">
        <v>1</v>
      </c>
      <c r="D148" s="311" t="s">
        <v>221</v>
      </c>
      <c r="E148" s="18" t="s">
        <v>1</v>
      </c>
      <c r="F148" s="312">
        <v>201.81</v>
      </c>
      <c r="G148" s="39"/>
      <c r="H148" s="45"/>
    </row>
    <row r="149" s="2" customFormat="1" ht="16.8" customHeight="1">
      <c r="A149" s="39"/>
      <c r="B149" s="45"/>
      <c r="C149" s="313" t="s">
        <v>1673</v>
      </c>
      <c r="D149" s="39"/>
      <c r="E149" s="39"/>
      <c r="F149" s="39"/>
      <c r="G149" s="39"/>
      <c r="H149" s="45"/>
    </row>
    <row r="150" s="2" customFormat="1" ht="16.8" customHeight="1">
      <c r="A150" s="39"/>
      <c r="B150" s="45"/>
      <c r="C150" s="311" t="s">
        <v>1397</v>
      </c>
      <c r="D150" s="311" t="s">
        <v>1398</v>
      </c>
      <c r="E150" s="18" t="s">
        <v>98</v>
      </c>
      <c r="F150" s="312">
        <v>835.928</v>
      </c>
      <c r="G150" s="39"/>
      <c r="H150" s="45"/>
    </row>
    <row r="151" s="2" customFormat="1" ht="16.8" customHeight="1">
      <c r="A151" s="39"/>
      <c r="B151" s="45"/>
      <c r="C151" s="311" t="s">
        <v>1402</v>
      </c>
      <c r="D151" s="311" t="s">
        <v>1403</v>
      </c>
      <c r="E151" s="18" t="s">
        <v>98</v>
      </c>
      <c r="F151" s="312">
        <v>835.928</v>
      </c>
      <c r="G151" s="39"/>
      <c r="H151" s="45"/>
    </row>
    <row r="152" s="2" customFormat="1" ht="16.8" customHeight="1">
      <c r="A152" s="39"/>
      <c r="B152" s="45"/>
      <c r="C152" s="311" t="s">
        <v>1406</v>
      </c>
      <c r="D152" s="311" t="s">
        <v>1407</v>
      </c>
      <c r="E152" s="18" t="s">
        <v>98</v>
      </c>
      <c r="F152" s="312">
        <v>835.928</v>
      </c>
      <c r="G152" s="39"/>
      <c r="H152" s="45"/>
    </row>
    <row r="153" s="2" customFormat="1">
      <c r="A153" s="39"/>
      <c r="B153" s="45"/>
      <c r="C153" s="311" t="s">
        <v>1410</v>
      </c>
      <c r="D153" s="311" t="s">
        <v>1411</v>
      </c>
      <c r="E153" s="18" t="s">
        <v>98</v>
      </c>
      <c r="F153" s="312">
        <v>835.928</v>
      </c>
      <c r="G153" s="39"/>
      <c r="H153" s="45"/>
    </row>
    <row r="154" s="2" customFormat="1">
      <c r="A154" s="39"/>
      <c r="B154" s="45"/>
      <c r="C154" s="311" t="s">
        <v>1414</v>
      </c>
      <c r="D154" s="311" t="s">
        <v>1415</v>
      </c>
      <c r="E154" s="18" t="s">
        <v>98</v>
      </c>
      <c r="F154" s="312">
        <v>518.86900000000003</v>
      </c>
      <c r="G154" s="39"/>
      <c r="H154" s="45"/>
    </row>
    <row r="155" s="2" customFormat="1">
      <c r="A155" s="39"/>
      <c r="B155" s="45"/>
      <c r="C155" s="311" t="s">
        <v>627</v>
      </c>
      <c r="D155" s="311" t="s">
        <v>628</v>
      </c>
      <c r="E155" s="18" t="s">
        <v>98</v>
      </c>
      <c r="F155" s="312">
        <v>201.81</v>
      </c>
      <c r="G155" s="39"/>
      <c r="H155" s="45"/>
    </row>
    <row r="156" s="2" customFormat="1" ht="16.8" customHeight="1">
      <c r="A156" s="39"/>
      <c r="B156" s="45"/>
      <c r="C156" s="307" t="s">
        <v>125</v>
      </c>
      <c r="D156" s="308" t="s">
        <v>126</v>
      </c>
      <c r="E156" s="309" t="s">
        <v>98</v>
      </c>
      <c r="F156" s="310">
        <v>105</v>
      </c>
      <c r="G156" s="39"/>
      <c r="H156" s="45"/>
    </row>
    <row r="157" s="2" customFormat="1" ht="16.8" customHeight="1">
      <c r="A157" s="39"/>
      <c r="B157" s="45"/>
      <c r="C157" s="311" t="s">
        <v>1</v>
      </c>
      <c r="D157" s="311" t="s">
        <v>127</v>
      </c>
      <c r="E157" s="18" t="s">
        <v>1</v>
      </c>
      <c r="F157" s="312">
        <v>105</v>
      </c>
      <c r="G157" s="39"/>
      <c r="H157" s="45"/>
    </row>
    <row r="158" s="2" customFormat="1" ht="16.8" customHeight="1">
      <c r="A158" s="39"/>
      <c r="B158" s="45"/>
      <c r="C158" s="313" t="s">
        <v>1673</v>
      </c>
      <c r="D158" s="39"/>
      <c r="E158" s="39"/>
      <c r="F158" s="39"/>
      <c r="G158" s="39"/>
      <c r="H158" s="45"/>
    </row>
    <row r="159" s="2" customFormat="1" ht="16.8" customHeight="1">
      <c r="A159" s="39"/>
      <c r="B159" s="45"/>
      <c r="C159" s="311" t="s">
        <v>534</v>
      </c>
      <c r="D159" s="311" t="s">
        <v>535</v>
      </c>
      <c r="E159" s="18" t="s">
        <v>98</v>
      </c>
      <c r="F159" s="312">
        <v>105</v>
      </c>
      <c r="G159" s="39"/>
      <c r="H159" s="45"/>
    </row>
    <row r="160" s="2" customFormat="1">
      <c r="A160" s="39"/>
      <c r="B160" s="45"/>
      <c r="C160" s="311" t="s">
        <v>539</v>
      </c>
      <c r="D160" s="311" t="s">
        <v>540</v>
      </c>
      <c r="E160" s="18" t="s">
        <v>98</v>
      </c>
      <c r="F160" s="312">
        <v>2100</v>
      </c>
      <c r="G160" s="39"/>
      <c r="H160" s="45"/>
    </row>
    <row r="161" s="2" customFormat="1">
      <c r="A161" s="39"/>
      <c r="B161" s="45"/>
      <c r="C161" s="311" t="s">
        <v>548</v>
      </c>
      <c r="D161" s="311" t="s">
        <v>549</v>
      </c>
      <c r="E161" s="18" t="s">
        <v>98</v>
      </c>
      <c r="F161" s="312">
        <v>105</v>
      </c>
      <c r="G161" s="39"/>
      <c r="H161" s="45"/>
    </row>
    <row r="162" s="2" customFormat="1" ht="16.8" customHeight="1">
      <c r="A162" s="39"/>
      <c r="B162" s="45"/>
      <c r="C162" s="311" t="s">
        <v>635</v>
      </c>
      <c r="D162" s="311" t="s">
        <v>636</v>
      </c>
      <c r="E162" s="18" t="s">
        <v>98</v>
      </c>
      <c r="F162" s="312">
        <v>105</v>
      </c>
      <c r="G162" s="39"/>
      <c r="H162" s="45"/>
    </row>
    <row r="163" s="2" customFormat="1" ht="16.8" customHeight="1">
      <c r="A163" s="39"/>
      <c r="B163" s="45"/>
      <c r="C163" s="311" t="s">
        <v>639</v>
      </c>
      <c r="D163" s="311" t="s">
        <v>640</v>
      </c>
      <c r="E163" s="18" t="s">
        <v>98</v>
      </c>
      <c r="F163" s="312">
        <v>1050</v>
      </c>
      <c r="G163" s="39"/>
      <c r="H163" s="45"/>
    </row>
    <row r="164" s="2" customFormat="1" ht="16.8" customHeight="1">
      <c r="A164" s="39"/>
      <c r="B164" s="45"/>
      <c r="C164" s="307" t="s">
        <v>140</v>
      </c>
      <c r="D164" s="308" t="s">
        <v>141</v>
      </c>
      <c r="E164" s="309" t="s">
        <v>98</v>
      </c>
      <c r="F164" s="310">
        <v>40.600000000000001</v>
      </c>
      <c r="G164" s="39"/>
      <c r="H164" s="45"/>
    </row>
    <row r="165" s="2" customFormat="1" ht="16.8" customHeight="1">
      <c r="A165" s="39"/>
      <c r="B165" s="45"/>
      <c r="C165" s="311" t="s">
        <v>1</v>
      </c>
      <c r="D165" s="311" t="s">
        <v>142</v>
      </c>
      <c r="E165" s="18" t="s">
        <v>1</v>
      </c>
      <c r="F165" s="312">
        <v>40.600000000000001</v>
      </c>
      <c r="G165" s="39"/>
      <c r="H165" s="45"/>
    </row>
    <row r="166" s="2" customFormat="1" ht="16.8" customHeight="1">
      <c r="A166" s="39"/>
      <c r="B166" s="45"/>
      <c r="C166" s="313" t="s">
        <v>1673</v>
      </c>
      <c r="D166" s="39"/>
      <c r="E166" s="39"/>
      <c r="F166" s="39"/>
      <c r="G166" s="39"/>
      <c r="H166" s="45"/>
    </row>
    <row r="167" s="2" customFormat="1" ht="16.8" customHeight="1">
      <c r="A167" s="39"/>
      <c r="B167" s="45"/>
      <c r="C167" s="311" t="s">
        <v>1247</v>
      </c>
      <c r="D167" s="311" t="s">
        <v>1248</v>
      </c>
      <c r="E167" s="18" t="s">
        <v>98</v>
      </c>
      <c r="F167" s="312">
        <v>40.600000000000001</v>
      </c>
      <c r="G167" s="39"/>
      <c r="H167" s="45"/>
    </row>
    <row r="168" s="2" customFormat="1" ht="16.8" customHeight="1">
      <c r="A168" s="39"/>
      <c r="B168" s="45"/>
      <c r="C168" s="307" t="s">
        <v>136</v>
      </c>
      <c r="D168" s="308" t="s">
        <v>137</v>
      </c>
      <c r="E168" s="309" t="s">
        <v>138</v>
      </c>
      <c r="F168" s="310">
        <v>16.399999999999999</v>
      </c>
      <c r="G168" s="39"/>
      <c r="H168" s="45"/>
    </row>
    <row r="169" s="2" customFormat="1" ht="16.8" customHeight="1">
      <c r="A169" s="39"/>
      <c r="B169" s="45"/>
      <c r="C169" s="311" t="s">
        <v>1</v>
      </c>
      <c r="D169" s="311" t="s">
        <v>139</v>
      </c>
      <c r="E169" s="18" t="s">
        <v>1</v>
      </c>
      <c r="F169" s="312">
        <v>16.399999999999999</v>
      </c>
      <c r="G169" s="39"/>
      <c r="H169" s="45"/>
    </row>
    <row r="170" s="2" customFormat="1" ht="16.8" customHeight="1">
      <c r="A170" s="39"/>
      <c r="B170" s="45"/>
      <c r="C170" s="313" t="s">
        <v>1673</v>
      </c>
      <c r="D170" s="39"/>
      <c r="E170" s="39"/>
      <c r="F170" s="39"/>
      <c r="G170" s="39"/>
      <c r="H170" s="45"/>
    </row>
    <row r="171" s="2" customFormat="1" ht="16.8" customHeight="1">
      <c r="A171" s="39"/>
      <c r="B171" s="45"/>
      <c r="C171" s="311" t="s">
        <v>223</v>
      </c>
      <c r="D171" s="311" t="s">
        <v>224</v>
      </c>
      <c r="E171" s="18" t="s">
        <v>138</v>
      </c>
      <c r="F171" s="312">
        <v>16.399999999999999</v>
      </c>
      <c r="G171" s="39"/>
      <c r="H171" s="45"/>
    </row>
    <row r="172" s="2" customFormat="1">
      <c r="A172" s="39"/>
      <c r="B172" s="45"/>
      <c r="C172" s="311" t="s">
        <v>227</v>
      </c>
      <c r="D172" s="311" t="s">
        <v>228</v>
      </c>
      <c r="E172" s="18" t="s">
        <v>138</v>
      </c>
      <c r="F172" s="312">
        <v>16.399999999999999</v>
      </c>
      <c r="G172" s="39"/>
      <c r="H172" s="45"/>
    </row>
    <row r="173" s="2" customFormat="1">
      <c r="A173" s="39"/>
      <c r="B173" s="45"/>
      <c r="C173" s="311" t="s">
        <v>231</v>
      </c>
      <c r="D173" s="311" t="s">
        <v>232</v>
      </c>
      <c r="E173" s="18" t="s">
        <v>138</v>
      </c>
      <c r="F173" s="312">
        <v>82</v>
      </c>
      <c r="G173" s="39"/>
      <c r="H173" s="45"/>
    </row>
    <row r="174" s="2" customFormat="1">
      <c r="A174" s="39"/>
      <c r="B174" s="45"/>
      <c r="C174" s="311" t="s">
        <v>236</v>
      </c>
      <c r="D174" s="311" t="s">
        <v>237</v>
      </c>
      <c r="E174" s="18" t="s">
        <v>138</v>
      </c>
      <c r="F174" s="312">
        <v>2.2799999999999998</v>
      </c>
      <c r="G174" s="39"/>
      <c r="H174" s="45"/>
    </row>
    <row r="175" s="2" customFormat="1" ht="16.8" customHeight="1">
      <c r="A175" s="39"/>
      <c r="B175" s="45"/>
      <c r="C175" s="307" t="s">
        <v>146</v>
      </c>
      <c r="D175" s="308" t="s">
        <v>147</v>
      </c>
      <c r="E175" s="309" t="s">
        <v>98</v>
      </c>
      <c r="F175" s="310">
        <v>22.5</v>
      </c>
      <c r="G175" s="39"/>
      <c r="H175" s="45"/>
    </row>
    <row r="176" s="2" customFormat="1" ht="16.8" customHeight="1">
      <c r="A176" s="39"/>
      <c r="B176" s="45"/>
      <c r="C176" s="311" t="s">
        <v>1</v>
      </c>
      <c r="D176" s="311" t="s">
        <v>148</v>
      </c>
      <c r="E176" s="18" t="s">
        <v>1</v>
      </c>
      <c r="F176" s="312">
        <v>22.5</v>
      </c>
      <c r="G176" s="39"/>
      <c r="H176" s="45"/>
    </row>
    <row r="177" s="2" customFormat="1" ht="16.8" customHeight="1">
      <c r="A177" s="39"/>
      <c r="B177" s="45"/>
      <c r="C177" s="313" t="s">
        <v>1673</v>
      </c>
      <c r="D177" s="39"/>
      <c r="E177" s="39"/>
      <c r="F177" s="39"/>
      <c r="G177" s="39"/>
      <c r="H177" s="45"/>
    </row>
    <row r="178" s="2" customFormat="1" ht="16.8" customHeight="1">
      <c r="A178" s="39"/>
      <c r="B178" s="45"/>
      <c r="C178" s="311" t="s">
        <v>208</v>
      </c>
      <c r="D178" s="311" t="s">
        <v>209</v>
      </c>
      <c r="E178" s="18" t="s">
        <v>98</v>
      </c>
      <c r="F178" s="312">
        <v>22.5</v>
      </c>
      <c r="G178" s="39"/>
      <c r="H178" s="45"/>
    </row>
    <row r="179" s="2" customFormat="1" ht="16.8" customHeight="1">
      <c r="A179" s="39"/>
      <c r="B179" s="45"/>
      <c r="C179" s="311" t="s">
        <v>211</v>
      </c>
      <c r="D179" s="311" t="s">
        <v>212</v>
      </c>
      <c r="E179" s="18" t="s">
        <v>98</v>
      </c>
      <c r="F179" s="312">
        <v>29.300000000000001</v>
      </c>
      <c r="G179" s="39"/>
      <c r="H179" s="45"/>
    </row>
    <row r="180" s="2" customFormat="1" ht="16.8" customHeight="1">
      <c r="A180" s="39"/>
      <c r="B180" s="45"/>
      <c r="C180" s="307" t="s">
        <v>143</v>
      </c>
      <c r="D180" s="308" t="s">
        <v>144</v>
      </c>
      <c r="E180" s="309" t="s">
        <v>98</v>
      </c>
      <c r="F180" s="310">
        <v>6.7999999999999998</v>
      </c>
      <c r="G180" s="39"/>
      <c r="H180" s="45"/>
    </row>
    <row r="181" s="2" customFormat="1" ht="16.8" customHeight="1">
      <c r="A181" s="39"/>
      <c r="B181" s="45"/>
      <c r="C181" s="311" t="s">
        <v>1</v>
      </c>
      <c r="D181" s="311" t="s">
        <v>145</v>
      </c>
      <c r="E181" s="18" t="s">
        <v>1</v>
      </c>
      <c r="F181" s="312">
        <v>6.7999999999999998</v>
      </c>
      <c r="G181" s="39"/>
      <c r="H181" s="45"/>
    </row>
    <row r="182" s="2" customFormat="1" ht="16.8" customHeight="1">
      <c r="A182" s="39"/>
      <c r="B182" s="45"/>
      <c r="C182" s="313" t="s">
        <v>1673</v>
      </c>
      <c r="D182" s="39"/>
      <c r="E182" s="39"/>
      <c r="F182" s="39"/>
      <c r="G182" s="39"/>
      <c r="H182" s="45"/>
    </row>
    <row r="183" s="2" customFormat="1" ht="16.8" customHeight="1">
      <c r="A183" s="39"/>
      <c r="B183" s="45"/>
      <c r="C183" s="311" t="s">
        <v>202</v>
      </c>
      <c r="D183" s="311" t="s">
        <v>203</v>
      </c>
      <c r="E183" s="18" t="s">
        <v>98</v>
      </c>
      <c r="F183" s="312">
        <v>6.7999999999999998</v>
      </c>
      <c r="G183" s="39"/>
      <c r="H183" s="45"/>
    </row>
    <row r="184" s="2" customFormat="1" ht="16.8" customHeight="1">
      <c r="A184" s="39"/>
      <c r="B184" s="45"/>
      <c r="C184" s="311" t="s">
        <v>211</v>
      </c>
      <c r="D184" s="311" t="s">
        <v>212</v>
      </c>
      <c r="E184" s="18" t="s">
        <v>98</v>
      </c>
      <c r="F184" s="312">
        <v>29.300000000000001</v>
      </c>
      <c r="G184" s="39"/>
      <c r="H184" s="45"/>
    </row>
    <row r="185" s="2" customFormat="1" ht="7.44" customHeight="1">
      <c r="A185" s="39"/>
      <c r="B185" s="172"/>
      <c r="C185" s="173"/>
      <c r="D185" s="173"/>
      <c r="E185" s="173"/>
      <c r="F185" s="173"/>
      <c r="G185" s="173"/>
      <c r="H185" s="45"/>
    </row>
    <row r="186" s="2" customFormat="1">
      <c r="A186" s="39"/>
      <c r="B186" s="39"/>
      <c r="C186" s="39"/>
      <c r="D186" s="39"/>
      <c r="E186" s="39"/>
      <c r="F186" s="39"/>
      <c r="G186" s="39"/>
      <c r="H186" s="39"/>
    </row>
  </sheetData>
  <sheetProtection sheet="1" formatColumns="0" formatRows="0" objects="1" scenarios="1" spinCount="100000" saltValue="i4qMiRlJDz4nyZ2xhjwWZSge/XptQ8sdHbdazpaMmnAYSS3wA3sZckjAheVnHRnh6MWO1VzkJBeuSxyrzHuYxA==" hashValue="vf14FXjd8pcdaxyfiK+P++1xndoVk+iu9YEP2vZpe5yf+gv1FYzEKT8T50BHSaYdzzN1r36ubPThOJ9/pnYgKw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EEF7A8A7FA2B14A9944A9AC286063C8" ma:contentTypeVersion="16" ma:contentTypeDescription="Vytvoří nový dokument" ma:contentTypeScope="" ma:versionID="0208905708a45cb3f2fc41431588d325">
  <xsd:schema xmlns:xsd="http://www.w3.org/2001/XMLSchema" xmlns:xs="http://www.w3.org/2001/XMLSchema" xmlns:p="http://schemas.microsoft.com/office/2006/metadata/properties" xmlns:ns2="057e7c96-e177-45e9-9cb9-5062083aa821" xmlns:ns3="74a61cfe-b6a2-4e2b-abb1-61028da77a69" targetNamespace="http://schemas.microsoft.com/office/2006/metadata/properties" ma:root="true" ma:fieldsID="2bcd7c42080ef93fe8fbf1c8c2db124f" ns2:_="" ns3:_="">
    <xsd:import namespace="057e7c96-e177-45e9-9cb9-5062083aa821"/>
    <xsd:import namespace="74a61cfe-b6a2-4e2b-abb1-61028da77a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e7c96-e177-45e9-9cb9-5062083aa8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e722b472-65ab-44dd-81b0-837825a73f0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a61cfe-b6a2-4e2b-abb1-61028da77a6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30fc72c4-b7d8-4f1e-bc9b-91d2f7dc096b}" ma:internalName="TaxCatchAll" ma:showField="CatchAllData" ma:web="74a61cfe-b6a2-4e2b-abb1-61028da77a6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4a61cfe-b6a2-4e2b-abb1-61028da77a69" xsi:nil="true"/>
    <lcf76f155ced4ddcb4097134ff3c332f xmlns="057e7c96-e177-45e9-9cb9-5062083aa82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00CFF56-98A5-4E7B-B059-2822F493533E}"/>
</file>

<file path=customXml/itemProps2.xml><?xml version="1.0" encoding="utf-8"?>
<ds:datastoreItem xmlns:ds="http://schemas.openxmlformats.org/officeDocument/2006/customXml" ds:itemID="{76385CB0-2D5C-41D3-B648-12506EC0F101}"/>
</file>

<file path=customXml/itemProps3.xml><?xml version="1.0" encoding="utf-8"?>
<ds:datastoreItem xmlns:ds="http://schemas.openxmlformats.org/officeDocument/2006/customXml" ds:itemID="{AD71E136-5F7F-4DAE-8E93-5356ADB26A95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Cicha</dc:creator>
  <cp:lastModifiedBy>Marek Cicha</cp:lastModifiedBy>
  <dcterms:created xsi:type="dcterms:W3CDTF">2025-03-18T12:39:45Z</dcterms:created>
  <dcterms:modified xsi:type="dcterms:W3CDTF">2025-03-18T12:39:51Z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0x0101009EEF7A8A7FA2B14A9944A9AC286063C8</vt:lpwstr>
  </property>
</Properties>
</file>